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FY2025\Q1\FS\"/>
    </mc:Choice>
  </mc:AlternateContent>
  <xr:revisionPtr revIDLastSave="0" documentId="13_ncr:1_{355E8EEE-011F-473F-9340-992E3772A306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BS 2-3" sheetId="1" r:id="rId1"/>
    <sheet name="PL 5" sheetId="10" state="hidden" r:id="rId2"/>
    <sheet name="OCI 6" sheetId="11" state="hidden" r:id="rId3"/>
    <sheet name="PL 3M" sheetId="12" r:id="rId4"/>
    <sheet name="Equity 6" sheetId="9" r:id="rId5"/>
    <sheet name="Equity 7" sheetId="3" r:id="rId6"/>
    <sheet name="CF 8" sheetId="5" r:id="rId7"/>
    <sheet name="CF 9" sheetId="14" r:id="rId8"/>
  </sheets>
  <definedNames>
    <definedName name="OLE_LINK3" localSheetId="0">'BS 2-3'!#REF!</definedName>
    <definedName name="OLE_LINK3" localSheetId="6">'CF 8'!#REF!</definedName>
    <definedName name="OLE_LINK3" localSheetId="7">'CF 9'!#REF!</definedName>
    <definedName name="_xlnm.Print_Area" localSheetId="0">'BS 2-3'!$A$1:$J$70</definedName>
    <definedName name="_xlnm.Print_Area" localSheetId="6">'CF 8'!$A$1:$I$34</definedName>
    <definedName name="_xlnm.Print_Area" localSheetId="7">'CF 9'!$A$1:$I$30</definedName>
    <definedName name="_xlnm.Print_Area" localSheetId="4">'Equity 6'!$A$1:$T$28</definedName>
    <definedName name="_xlnm.Print_Area" localSheetId="5">'Equity 7'!$A$1:$P$26</definedName>
    <definedName name="_xlnm.Print_Area" localSheetId="2">'OCI 6'!$A$1:$J$35</definedName>
    <definedName name="_xlnm.Print_Area" localSheetId="3">'PL 3M'!$A$1:$J$68</definedName>
    <definedName name="_xlnm.Print_Area" localSheetId="1">'PL 5'!$A$1:$J$37</definedName>
    <definedName name="_xlnm.Print_Titles" localSheetId="6">'CF 8'!$1:$9</definedName>
    <definedName name="_xlnm.Print_Titles" localSheetId="7">'CF 9'!$1:$9</definedName>
    <definedName name="_xlnm.Print_Titles" localSheetId="2">'OCI 6'!$1:$11</definedName>
    <definedName name="_xlnm.Print_Titles" localSheetId="1">'PL 5'!$1:$11</definedName>
    <definedName name="Title2nd" localSheetId="0">'BS 2-3'!$A$1</definedName>
    <definedName name="Title2nd" localSheetId="6">'CF 8'!#REF!</definedName>
    <definedName name="Title2nd" localSheetId="7">'CF 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5" l="1"/>
  <c r="D62" i="12"/>
  <c r="G18" i="14" l="1"/>
  <c r="C18" i="14" s="1"/>
  <c r="H32" i="14" l="1"/>
  <c r="D32" i="14"/>
  <c r="C12" i="14"/>
  <c r="C13" i="14"/>
  <c r="C14" i="14"/>
  <c r="C15" i="14"/>
  <c r="C16" i="14"/>
  <c r="C17" i="14"/>
  <c r="C11" i="14"/>
  <c r="C23" i="14"/>
  <c r="C22" i="14"/>
  <c r="C28" i="5" l="1"/>
  <c r="C29" i="5"/>
  <c r="C30" i="5"/>
  <c r="C31" i="5"/>
  <c r="C32" i="5"/>
  <c r="C33" i="5"/>
  <c r="C27" i="5"/>
  <c r="C24" i="5"/>
  <c r="C23" i="5"/>
  <c r="C22" i="5"/>
  <c r="C18" i="5"/>
  <c r="C19" i="5"/>
  <c r="C20" i="5"/>
  <c r="C17" i="5"/>
  <c r="C15" i="5"/>
  <c r="C14" i="5"/>
  <c r="D58" i="12"/>
  <c r="D31" i="12"/>
  <c r="D29" i="12"/>
  <c r="D22" i="12"/>
  <c r="D21" i="12"/>
  <c r="D20" i="12"/>
  <c r="D16" i="12"/>
  <c r="D15" i="12"/>
  <c r="D12" i="12"/>
  <c r="D13" i="12"/>
  <c r="D11" i="12"/>
  <c r="D65" i="1"/>
  <c r="D64" i="1"/>
  <c r="D61" i="1"/>
  <c r="D58" i="1"/>
  <c r="D48" i="1"/>
  <c r="D49" i="1"/>
  <c r="D47" i="1"/>
  <c r="D40" i="1"/>
  <c r="D41" i="1"/>
  <c r="D42" i="1"/>
  <c r="D43" i="1"/>
  <c r="D39" i="1"/>
  <c r="D21" i="1"/>
  <c r="D22" i="1"/>
  <c r="D23" i="1"/>
  <c r="D24" i="1"/>
  <c r="D19" i="1"/>
  <c r="D12" i="1"/>
  <c r="D13" i="1"/>
  <c r="D14" i="1"/>
  <c r="D15" i="1"/>
  <c r="D11" i="1"/>
  <c r="C19" i="14" l="1"/>
  <c r="E19" i="14"/>
  <c r="I19" i="14"/>
  <c r="G19" i="14"/>
  <c r="E25" i="14" l="1"/>
  <c r="I25" i="14"/>
  <c r="G24" i="14"/>
  <c r="C24" i="14" s="1"/>
  <c r="C25" i="14" s="1"/>
  <c r="G25" i="14" l="1"/>
  <c r="G28" i="14"/>
  <c r="I13" i="5"/>
  <c r="G13" i="5"/>
  <c r="E13" i="5"/>
  <c r="C13" i="5"/>
  <c r="P19" i="3"/>
  <c r="N19" i="3"/>
  <c r="J14" i="3"/>
  <c r="T21" i="9"/>
  <c r="R21" i="9"/>
  <c r="N24" i="9"/>
  <c r="L24" i="9"/>
  <c r="J24" i="9"/>
  <c r="J16" i="9"/>
  <c r="N16" i="9"/>
  <c r="L16" i="9"/>
  <c r="F44" i="1"/>
  <c r="E20" i="5" l="1"/>
  <c r="C28" i="14" l="1"/>
  <c r="E74" i="1"/>
  <c r="H44" i="1" l="1"/>
  <c r="T24" i="9" l="1"/>
  <c r="N11" i="3" l="1"/>
  <c r="L23" i="3" l="1"/>
  <c r="L24" i="3" s="1"/>
  <c r="F23" i="3"/>
  <c r="F24" i="3" s="1"/>
  <c r="D23" i="3"/>
  <c r="D24" i="3" s="1"/>
  <c r="B23" i="3"/>
  <c r="B24" i="3" s="1"/>
  <c r="N21" i="3"/>
  <c r="P25" i="9"/>
  <c r="P26" i="9" s="1"/>
  <c r="F25" i="9"/>
  <c r="F26" i="9" s="1"/>
  <c r="D25" i="9"/>
  <c r="D26" i="9" s="1"/>
  <c r="B25" i="9"/>
  <c r="B26" i="9" s="1"/>
  <c r="N25" i="9"/>
  <c r="N26" i="9" s="1"/>
  <c r="L25" i="9"/>
  <c r="L26" i="9" s="1"/>
  <c r="J25" i="9"/>
  <c r="J26" i="9" s="1"/>
  <c r="S23" i="9"/>
  <c r="Q23" i="9"/>
  <c r="O23" i="9"/>
  <c r="M23" i="9"/>
  <c r="K23" i="9"/>
  <c r="R23" i="9" s="1"/>
  <c r="I23" i="9"/>
  <c r="J24" i="12"/>
  <c r="J17" i="12"/>
  <c r="F24" i="12"/>
  <c r="D50" i="1"/>
  <c r="F50" i="1"/>
  <c r="H50" i="1"/>
  <c r="J50" i="1"/>
  <c r="J26" i="12" l="1"/>
  <c r="J30" i="12" s="1"/>
  <c r="J32" i="12" s="1"/>
  <c r="R24" i="9"/>
  <c r="R25" i="9" s="1"/>
  <c r="F17" i="12"/>
  <c r="F26" i="12" s="1"/>
  <c r="R26" i="9" l="1"/>
  <c r="R30" i="9" s="1"/>
  <c r="F30" i="12"/>
  <c r="F32" i="12" s="1"/>
  <c r="J35" i="12"/>
  <c r="H13" i="3"/>
  <c r="I11" i="5"/>
  <c r="I25" i="5" s="1"/>
  <c r="I34" i="5" s="1"/>
  <c r="T13" i="9"/>
  <c r="I27" i="14" l="1"/>
  <c r="I29" i="14" s="1"/>
  <c r="F35" i="12"/>
  <c r="H15" i="9"/>
  <c r="T15" i="9" s="1"/>
  <c r="E11" i="5"/>
  <c r="E25" i="5" s="1"/>
  <c r="E34" i="5" s="1"/>
  <c r="R13" i="9"/>
  <c r="E27" i="14" l="1"/>
  <c r="E29" i="14" s="1"/>
  <c r="H24" i="12"/>
  <c r="D24" i="12" l="1"/>
  <c r="L17" i="9" l="1"/>
  <c r="L18" i="9" s="1"/>
  <c r="J64" i="12"/>
  <c r="H64" i="12"/>
  <c r="J22" i="3" s="1"/>
  <c r="F64" i="12"/>
  <c r="D64" i="12"/>
  <c r="J53" i="12"/>
  <c r="H53" i="12"/>
  <c r="F53" i="12"/>
  <c r="F66" i="12" s="1"/>
  <c r="D53" i="12"/>
  <c r="H17" i="12"/>
  <c r="H26" i="12" s="1"/>
  <c r="H68" i="1"/>
  <c r="D68" i="1"/>
  <c r="H31" i="10"/>
  <c r="D31" i="10" s="1"/>
  <c r="N13" i="3"/>
  <c r="D26" i="11"/>
  <c r="D30" i="11" s="1"/>
  <c r="D32" i="11" s="1"/>
  <c r="F29" i="10"/>
  <c r="D17" i="10"/>
  <c r="D15" i="10"/>
  <c r="D18" i="10" s="1"/>
  <c r="D26" i="10" s="1"/>
  <c r="D30" i="10" s="1"/>
  <c r="D32" i="10" s="1"/>
  <c r="P17" i="9"/>
  <c r="P18" i="9" s="1"/>
  <c r="L15" i="3"/>
  <c r="L16" i="3" s="1"/>
  <c r="O15" i="9"/>
  <c r="M15" i="9"/>
  <c r="J28" i="11"/>
  <c r="J24" i="11"/>
  <c r="J30" i="11" s="1"/>
  <c r="J32" i="11" s="1"/>
  <c r="F68" i="1"/>
  <c r="H16" i="1"/>
  <c r="F25" i="1"/>
  <c r="F30" i="11"/>
  <c r="J19" i="11"/>
  <c r="H19" i="11"/>
  <c r="F19" i="11"/>
  <c r="F32" i="11" s="1"/>
  <c r="D19" i="11"/>
  <c r="F15" i="3"/>
  <c r="F16" i="3" s="1"/>
  <c r="D15" i="3"/>
  <c r="D16" i="3" s="1"/>
  <c r="B15" i="3"/>
  <c r="B16" i="3" s="1"/>
  <c r="F17" i="9"/>
  <c r="F18" i="9" s="1"/>
  <c r="D17" i="9"/>
  <c r="D18" i="9" s="1"/>
  <c r="B17" i="9"/>
  <c r="B18" i="9" s="1"/>
  <c r="J25" i="1"/>
  <c r="H25" i="1"/>
  <c r="G29" i="9"/>
  <c r="C29" i="9"/>
  <c r="J18" i="10"/>
  <c r="H18" i="10"/>
  <c r="F18" i="10"/>
  <c r="F26" i="10" s="1"/>
  <c r="F30" i="10" s="1"/>
  <c r="F32" i="10" s="1"/>
  <c r="J68" i="1"/>
  <c r="J24" i="10"/>
  <c r="J26" i="10"/>
  <c r="J30" i="10" s="1"/>
  <c r="J32" i="10" s="1"/>
  <c r="H24" i="10"/>
  <c r="F24" i="10"/>
  <c r="D24" i="10"/>
  <c r="I15" i="9"/>
  <c r="K15" i="9"/>
  <c r="R15" i="9" s="1"/>
  <c r="J44" i="1"/>
  <c r="S15" i="9"/>
  <c r="Q15" i="9"/>
  <c r="F16" i="1"/>
  <c r="J16" i="1"/>
  <c r="H30" i="11"/>
  <c r="H26" i="10"/>
  <c r="H30" i="10"/>
  <c r="H32" i="10" s="1"/>
  <c r="H32" i="11"/>
  <c r="J27" i="1" l="1"/>
  <c r="N17" i="9"/>
  <c r="N18" i="9" s="1"/>
  <c r="J66" i="12"/>
  <c r="D25" i="1"/>
  <c r="F52" i="1"/>
  <c r="F70" i="1" s="1"/>
  <c r="J52" i="1"/>
  <c r="J70" i="1" s="1"/>
  <c r="F27" i="1"/>
  <c r="H66" i="12"/>
  <c r="H27" i="1"/>
  <c r="H30" i="12"/>
  <c r="H32" i="12" s="1"/>
  <c r="D66" i="12"/>
  <c r="D17" i="12"/>
  <c r="D26" i="12" s="1"/>
  <c r="H52" i="1"/>
  <c r="H70" i="1" s="1"/>
  <c r="D44" i="1"/>
  <c r="D52" i="1" s="1"/>
  <c r="D70" i="1" s="1"/>
  <c r="D16" i="1"/>
  <c r="H12" i="11"/>
  <c r="H33" i="11" s="1"/>
  <c r="H35" i="10"/>
  <c r="D35" i="10"/>
  <c r="D12" i="11"/>
  <c r="D33" i="11" s="1"/>
  <c r="J35" i="10"/>
  <c r="J12" i="11"/>
  <c r="J33" i="11" s="1"/>
  <c r="F12" i="11"/>
  <c r="F33" i="11" s="1"/>
  <c r="F35" i="10"/>
  <c r="G11" i="5" l="1"/>
  <c r="H21" i="3"/>
  <c r="J74" i="1"/>
  <c r="F74" i="1"/>
  <c r="J23" i="3"/>
  <c r="J24" i="3" s="1"/>
  <c r="P22" i="3"/>
  <c r="N22" i="3"/>
  <c r="N23" i="3" s="1"/>
  <c r="H74" i="1"/>
  <c r="D27" i="1"/>
  <c r="D74" i="1" s="1"/>
  <c r="H46" i="12"/>
  <c r="H67" i="12" s="1"/>
  <c r="H35" i="12"/>
  <c r="P11" i="3"/>
  <c r="J46" i="12"/>
  <c r="J67" i="12" s="1"/>
  <c r="D30" i="12"/>
  <c r="D32" i="12" s="1"/>
  <c r="R16" i="9"/>
  <c r="T16" i="9" s="1"/>
  <c r="P14" i="3"/>
  <c r="J15" i="3"/>
  <c r="J16" i="3" s="1"/>
  <c r="N14" i="3"/>
  <c r="N15" i="3" s="1"/>
  <c r="N16" i="3" s="1"/>
  <c r="N24" i="3" l="1"/>
  <c r="N28" i="3" s="1"/>
  <c r="C11" i="5"/>
  <c r="H23" i="9"/>
  <c r="G25" i="5"/>
  <c r="F46" i="12"/>
  <c r="F67" i="12" s="1"/>
  <c r="D46" i="12"/>
  <c r="D67" i="12" s="1"/>
  <c r="D35" i="12"/>
  <c r="J17" i="9"/>
  <c r="J18" i="9" s="1"/>
  <c r="R17" i="9"/>
  <c r="R18" i="9" s="1"/>
  <c r="P21" i="3" l="1"/>
  <c r="P23" i="3" s="1"/>
  <c r="H23" i="3"/>
  <c r="C25" i="5"/>
  <c r="G34" i="5"/>
  <c r="G27" i="14" s="1"/>
  <c r="P13" i="3"/>
  <c r="P15" i="3" s="1"/>
  <c r="P16" i="3" s="1"/>
  <c r="H15" i="3"/>
  <c r="H16" i="3" s="1"/>
  <c r="H24" i="3" l="1"/>
  <c r="H28" i="3" s="1"/>
  <c r="P24" i="3"/>
  <c r="P28" i="3" s="1"/>
  <c r="G29" i="14"/>
  <c r="G32" i="14" s="1"/>
  <c r="C34" i="5"/>
  <c r="H17" i="9"/>
  <c r="H18" i="9" s="1"/>
  <c r="T17" i="9"/>
  <c r="T18" i="9" s="1"/>
  <c r="C27" i="14" l="1"/>
  <c r="C29" i="14" s="1"/>
  <c r="C32" i="14" s="1"/>
  <c r="H25" i="9"/>
  <c r="T23" i="9"/>
  <c r="T25" i="9" s="1"/>
  <c r="T26" i="9" l="1"/>
  <c r="T30" i="9" s="1"/>
  <c r="H26" i="9"/>
  <c r="H30" i="9" s="1"/>
</calcChain>
</file>

<file path=xl/sharedStrings.xml><?xml version="1.0" encoding="utf-8"?>
<sst xmlns="http://schemas.openxmlformats.org/spreadsheetml/2006/main" count="373" uniqueCount="191">
  <si>
    <t>Inventories</t>
  </si>
  <si>
    <t>Other non-current assets</t>
  </si>
  <si>
    <t>Total</t>
  </si>
  <si>
    <t>Issued</t>
  </si>
  <si>
    <t>and paid-up</t>
  </si>
  <si>
    <t xml:space="preserve">share capital </t>
  </si>
  <si>
    <t>Note</t>
  </si>
  <si>
    <t xml:space="preserve">Expenses </t>
  </si>
  <si>
    <t>Total expenses</t>
  </si>
  <si>
    <t xml:space="preserve">Cash flows from operating activities </t>
  </si>
  <si>
    <t xml:space="preserve">Cash flows from investing activities </t>
  </si>
  <si>
    <t xml:space="preserve">Cash flows from financing activities </t>
  </si>
  <si>
    <t>Depreciation and amortisation</t>
  </si>
  <si>
    <t>Changes in operating assets and liabilities</t>
  </si>
  <si>
    <t>equity</t>
  </si>
  <si>
    <t>Interest income</t>
  </si>
  <si>
    <t>Separate financial statements</t>
  </si>
  <si>
    <t xml:space="preserve">Liabilities and equity </t>
  </si>
  <si>
    <t>Unappropriated</t>
  </si>
  <si>
    <t>Other comprehensive income</t>
  </si>
  <si>
    <t xml:space="preserve">Current assets </t>
  </si>
  <si>
    <t>Cash and cash equivalents</t>
  </si>
  <si>
    <t>Total current assets</t>
  </si>
  <si>
    <t xml:space="preserve">Non-current assets </t>
  </si>
  <si>
    <t>Property, plant and equipment</t>
  </si>
  <si>
    <t>Total non-current assets</t>
  </si>
  <si>
    <t xml:space="preserve">Total assets </t>
  </si>
  <si>
    <t xml:space="preserve">Current liabilities </t>
  </si>
  <si>
    <t>Total current liabilities</t>
  </si>
  <si>
    <t xml:space="preserve">Non-current liabilities </t>
  </si>
  <si>
    <t>Total non-current liabilities</t>
  </si>
  <si>
    <t>Total liabilities</t>
  </si>
  <si>
    <t xml:space="preserve">Equity </t>
  </si>
  <si>
    <t>Share capital</t>
  </si>
  <si>
    <t xml:space="preserve">   Appropriated</t>
  </si>
  <si>
    <t xml:space="preserve">Total equity </t>
  </si>
  <si>
    <t>Total liabilities and equity</t>
  </si>
  <si>
    <t xml:space="preserve">   profit or loss</t>
  </si>
  <si>
    <t>Other current liabilities</t>
  </si>
  <si>
    <t>Other income</t>
  </si>
  <si>
    <t>Items that will not be reclassified subsequently to</t>
  </si>
  <si>
    <t>Revenues</t>
  </si>
  <si>
    <t>Total revenues</t>
  </si>
  <si>
    <t>Statement of financial position</t>
  </si>
  <si>
    <t xml:space="preserve">(in thousand Baht) </t>
  </si>
  <si>
    <t>31 March</t>
  </si>
  <si>
    <t>Trade and other current receivables</t>
  </si>
  <si>
    <t xml:space="preserve">Trade and other current payables </t>
  </si>
  <si>
    <t>Deferred tax liabilities</t>
  </si>
  <si>
    <t xml:space="preserve">   Unappropriated</t>
  </si>
  <si>
    <t>Other components of equity</t>
  </si>
  <si>
    <t>Three-month period ended</t>
  </si>
  <si>
    <t>Statement of comprehensive income (Unaudited)</t>
  </si>
  <si>
    <t>Retained earnings</t>
  </si>
  <si>
    <t>Statement of changes in equity (Unaudited)</t>
  </si>
  <si>
    <t>Statement of cash flows (Unaudited)</t>
  </si>
  <si>
    <t>Other current assets</t>
  </si>
  <si>
    <t>Thai Rayon Public Company Limited</t>
  </si>
  <si>
    <t>30 June</t>
  </si>
  <si>
    <t>Investment in joint venture</t>
  </si>
  <si>
    <t>Financial statements</t>
  </si>
  <si>
    <t>in which the equity method is applied</t>
  </si>
  <si>
    <t xml:space="preserve">      General reserve</t>
  </si>
  <si>
    <t>Dividend income</t>
  </si>
  <si>
    <t>Administrative expenses</t>
  </si>
  <si>
    <t>Items that will be reclassified subsequently to</t>
  </si>
  <si>
    <t>Total other</t>
  </si>
  <si>
    <t>components of</t>
  </si>
  <si>
    <t>Exchange</t>
  </si>
  <si>
    <t>differences on</t>
  </si>
  <si>
    <t>financial</t>
  </si>
  <si>
    <t>reserve</t>
  </si>
  <si>
    <t>General</t>
  </si>
  <si>
    <t>Financial statements in which the equity method is applied</t>
  </si>
  <si>
    <t>Proceeds from sales of equipment</t>
  </si>
  <si>
    <t>Acquisitions of property, plant and equipment</t>
  </si>
  <si>
    <t>Separate financial</t>
  </si>
  <si>
    <t>statements</t>
  </si>
  <si>
    <t>Authorised share captital</t>
  </si>
  <si>
    <t>Distribution expenses</t>
  </si>
  <si>
    <t>Exchange differences on translating financial statements</t>
  </si>
  <si>
    <t>profit or loss</t>
  </si>
  <si>
    <t>Total items that will be reclassified subsequently to</t>
  </si>
  <si>
    <t>Provisions for employee benefits</t>
  </si>
  <si>
    <t>Dividends received</t>
  </si>
  <si>
    <t>Interest received</t>
  </si>
  <si>
    <t>(201,600,000 ordinary shares, par value</t>
  </si>
  <si>
    <t>at Baht 1 per share)</t>
  </si>
  <si>
    <t>Finance costs</t>
  </si>
  <si>
    <t>Interest paid</t>
  </si>
  <si>
    <t>Trade and other current payables</t>
  </si>
  <si>
    <t xml:space="preserve">   Issued and paid-up share capital</t>
  </si>
  <si>
    <t xml:space="preserve">      Legal reserve</t>
  </si>
  <si>
    <t>Gains on exchange rate</t>
  </si>
  <si>
    <t>Legal</t>
  </si>
  <si>
    <t xml:space="preserve">statements </t>
  </si>
  <si>
    <t xml:space="preserve">equity instruments </t>
  </si>
  <si>
    <t>Other component of equity</t>
  </si>
  <si>
    <t>Non-current provisions for employee benefits</t>
  </si>
  <si>
    <t>Cost of sales of goods</t>
  </si>
  <si>
    <t>Total comprehensive income (expense) for the period</t>
  </si>
  <si>
    <t xml:space="preserve">   at fair value through other comprehensive income</t>
  </si>
  <si>
    <t xml:space="preserve">translating </t>
  </si>
  <si>
    <t>Gain on investment in equity instruments designated</t>
  </si>
  <si>
    <t>Gain on investments in</t>
  </si>
  <si>
    <t>Comprehensive income for the period</t>
  </si>
  <si>
    <t>Statement of income (Unaudited)</t>
  </si>
  <si>
    <t xml:space="preserve">   Other comprehensive income</t>
  </si>
  <si>
    <t>Cash and cash equivalents at 1 April</t>
  </si>
  <si>
    <t>comprehensive income</t>
  </si>
  <si>
    <t xml:space="preserve">Other non-current financial assets </t>
  </si>
  <si>
    <t xml:space="preserve">   using equity method</t>
  </si>
  <si>
    <r>
      <t>Current financial assets</t>
    </r>
    <r>
      <rPr>
        <i/>
        <sz val="11"/>
        <rFont val="Times New Roman"/>
        <family val="1"/>
      </rPr>
      <t xml:space="preserve"> </t>
    </r>
  </si>
  <si>
    <t>Revenue from sales of goods</t>
  </si>
  <si>
    <t xml:space="preserve">    to profit or loss</t>
  </si>
  <si>
    <t xml:space="preserve">   subsequently to profit or loss</t>
  </si>
  <si>
    <t>Income tax relating to items that will not be reclassified</t>
  </si>
  <si>
    <t>Total items that will not be reclassified subsequently</t>
  </si>
  <si>
    <t>Investments in associates</t>
  </si>
  <si>
    <t xml:space="preserve">Share of other </t>
  </si>
  <si>
    <t>equity method</t>
  </si>
  <si>
    <t>remeasurements</t>
  </si>
  <si>
    <t>of defined</t>
  </si>
  <si>
    <t>benefit plans</t>
  </si>
  <si>
    <t xml:space="preserve">   Profit</t>
  </si>
  <si>
    <t>Profit (loss) for the period</t>
  </si>
  <si>
    <t>(Restated)</t>
  </si>
  <si>
    <t>Profit (loss) from operating activities</t>
  </si>
  <si>
    <t>Share of profit (loss) of associates accounted for</t>
  </si>
  <si>
    <t>Profit (loss) before income tax</t>
  </si>
  <si>
    <t>Tax income (expense)</t>
  </si>
  <si>
    <t>Share of other comprehensive income of associates</t>
  </si>
  <si>
    <t xml:space="preserve">   accounted for using equity method</t>
  </si>
  <si>
    <t>Net increase (decrease) in cash and cash equivalents</t>
  </si>
  <si>
    <t>2, 5</t>
  </si>
  <si>
    <t>components</t>
  </si>
  <si>
    <t>of equity</t>
  </si>
  <si>
    <t>3, 4</t>
  </si>
  <si>
    <r>
      <t xml:space="preserve">Earnings (loss) per share </t>
    </r>
    <r>
      <rPr>
        <b/>
        <i/>
        <sz val="11"/>
        <rFont val="Times New Roman"/>
        <family val="1"/>
      </rPr>
      <t>(in Baht)</t>
    </r>
  </si>
  <si>
    <t>Basic earnings (loss) per share</t>
  </si>
  <si>
    <t>Other comprehensive income for the period,</t>
  </si>
  <si>
    <t xml:space="preserve">    net of tax</t>
  </si>
  <si>
    <t xml:space="preserve">Adjustments to reconcile profit (loss) to cash receipts (payments) </t>
  </si>
  <si>
    <t>Tax (expense) income</t>
  </si>
  <si>
    <t xml:space="preserve"> </t>
  </si>
  <si>
    <t>Employee benefits paid</t>
  </si>
  <si>
    <t>(expense) of investment</t>
  </si>
  <si>
    <t xml:space="preserve"> in associates using</t>
  </si>
  <si>
    <t>Acquisitions of intangible assets</t>
  </si>
  <si>
    <t>Loss on exchange rate</t>
  </si>
  <si>
    <t xml:space="preserve">   Loss</t>
  </si>
  <si>
    <t>Assets</t>
  </si>
  <si>
    <t>Right-of-use assets</t>
  </si>
  <si>
    <t>Short-term loans from finanacial institution</t>
  </si>
  <si>
    <t>Current portion of lease liabilities</t>
  </si>
  <si>
    <t>Lease liabilities</t>
  </si>
  <si>
    <t>Balance at 1 April 2023</t>
  </si>
  <si>
    <t>Provisions for litigation</t>
  </si>
  <si>
    <t xml:space="preserve">Decrease in current financial assets </t>
  </si>
  <si>
    <t>Gain on</t>
  </si>
  <si>
    <t>(Reversal of) loss on inventories devaluation</t>
  </si>
  <si>
    <t xml:space="preserve">Gain on sale of other non-current financial assets </t>
  </si>
  <si>
    <t>Cash received from sales of other non-current financial assets</t>
  </si>
  <si>
    <t>Other current provision</t>
  </si>
  <si>
    <t>Three-month period ended 30 June 2023</t>
  </si>
  <si>
    <t>Balance at 30 June 2023</t>
  </si>
  <si>
    <t>Balance at 30 June 2024</t>
  </si>
  <si>
    <t>Balance at 1 April 2024</t>
  </si>
  <si>
    <t>Three-month period ended 30 June 2024</t>
  </si>
  <si>
    <t>Gain (loss) on disposal of property, plant and equipment</t>
  </si>
  <si>
    <t>Cash and cash equivalents at 30 June</t>
  </si>
  <si>
    <t>Total comprehensive income for the period</t>
  </si>
  <si>
    <t>Repayment for short-term loans from financial institution</t>
  </si>
  <si>
    <t>Acquisition of investments in joint venture</t>
  </si>
  <si>
    <t>Proceed from short-term loans from financial institution</t>
  </si>
  <si>
    <t>2, 4</t>
  </si>
  <si>
    <t xml:space="preserve">   designated at FVOCI</t>
  </si>
  <si>
    <t>designated at FVOCI</t>
  </si>
  <si>
    <t>Gain on investment in equity instruments</t>
  </si>
  <si>
    <t xml:space="preserve">   net of tax</t>
  </si>
  <si>
    <t xml:space="preserve">Net cash used in investing activities  </t>
  </si>
  <si>
    <t>Net cash from (used in) in financing activities</t>
  </si>
  <si>
    <t xml:space="preserve">Net cash from operating activities </t>
  </si>
  <si>
    <t>Share of profit of associates accounted for</t>
  </si>
  <si>
    <t>(Unaudited)</t>
  </si>
  <si>
    <t>Share of profit of associates accounted for using equity method</t>
  </si>
  <si>
    <t>Unrealised (gain) loss on foreign exchange</t>
  </si>
  <si>
    <t>Tax expense (income)</t>
  </si>
  <si>
    <t>Gain on investments</t>
  </si>
  <si>
    <t xml:space="preserve">in equity instruments </t>
  </si>
  <si>
    <t>2, 7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</si>
</sst>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_(* #,##0.0000_);_(* \(#,##0.0000\);_(* &quot;-&quot;??_);_(@_)"/>
    <numFmt numFmtId="169" formatCode="_-&quot;฿&quot;* #,##0_-;\-&quot;฿&quot;* #,##0_-;_-&quot;฿&quot;* &quot;-&quot;_-;_-@_-"/>
    <numFmt numFmtId="170" formatCode="_-&quot;฿&quot;* #,##0.00_-;\-&quot;฿&quot;* #,##0.00_-;_-&quot;฿&quot;* &quot;-&quot;??_-;_-@_-"/>
    <numFmt numFmtId="171" formatCode="_([$€-2]* #,##0.00_);_([$€-2]* \(#,##0.00\);_([$€-2]* &quot;-&quot;??_)"/>
    <numFmt numFmtId="172" formatCode="0.0%"/>
  </numFmts>
  <fonts count="26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10"/>
      <name val="Microsoft Sans Serif"/>
      <family val="2"/>
    </font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8000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16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3" fillId="0" borderId="0"/>
    <xf numFmtId="0" fontId="17" fillId="0" borderId="0"/>
    <xf numFmtId="0" fontId="15" fillId="0" borderId="0"/>
    <xf numFmtId="0" fontId="13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0" fontId="11" fillId="0" borderId="0"/>
    <xf numFmtId="0" fontId="13" fillId="0" borderId="0"/>
    <xf numFmtId="9" fontId="3" fillId="0" borderId="0" applyFont="0" applyFill="0" applyBorder="0" applyAlignment="0" applyProtection="0"/>
    <xf numFmtId="164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</cellStyleXfs>
  <cellXfs count="260">
    <xf numFmtId="0" fontId="0" fillId="0" borderId="0" xfId="0"/>
    <xf numFmtId="0" fontId="3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166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167" fontId="2" fillId="0" borderId="1" xfId="1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horizontal="right" vertical="center"/>
    </xf>
    <xf numFmtId="167" fontId="0" fillId="0" borderId="0" xfId="1" applyNumberFormat="1" applyFont="1" applyFill="1" applyBorder="1" applyAlignment="1">
      <alignment horizontal="center" vertical="center"/>
    </xf>
    <xf numFmtId="167" fontId="2" fillId="0" borderId="2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67" fontId="2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167" fontId="2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7" fontId="1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3" fillId="0" borderId="3" xfId="1" applyNumberFormat="1" applyFont="1" applyFill="1" applyBorder="1" applyAlignment="1">
      <alignment horizontal="right" vertical="center"/>
    </xf>
    <xf numFmtId="167" fontId="0" fillId="0" borderId="0" xfId="0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6" fontId="0" fillId="0" borderId="3" xfId="0" applyNumberFormat="1" applyFont="1" applyFill="1" applyBorder="1" applyAlignment="1">
      <alignment horizontal="right" vertical="center"/>
    </xf>
    <xf numFmtId="166" fontId="0" fillId="0" borderId="0" xfId="0" applyNumberFormat="1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7" fontId="0" fillId="0" borderId="0" xfId="1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166" fontId="12" fillId="0" borderId="0" xfId="0" applyNumberFormat="1" applyFont="1" applyFill="1" applyBorder="1" applyAlignment="1">
      <alignment vertical="center"/>
    </xf>
    <xf numFmtId="166" fontId="12" fillId="0" borderId="0" xfId="0" applyNumberFormat="1" applyFont="1" applyFill="1" applyAlignment="1">
      <alignment vertical="center"/>
    </xf>
    <xf numFmtId="166" fontId="12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vertical="center"/>
    </xf>
    <xf numFmtId="167" fontId="0" fillId="0" borderId="0" xfId="1" applyNumberFormat="1" applyFont="1" applyFill="1" applyBorder="1" applyAlignment="1">
      <alignment vertical="center"/>
    </xf>
    <xf numFmtId="167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right" vertical="center"/>
    </xf>
    <xf numFmtId="37" fontId="0" fillId="0" borderId="0" xfId="1" applyNumberFormat="1" applyFont="1" applyFill="1" applyAlignment="1">
      <alignment horizontal="right" vertical="center"/>
    </xf>
    <xf numFmtId="167" fontId="3" fillId="0" borderId="0" xfId="1" applyNumberFormat="1" applyFont="1" applyFill="1" applyAlignment="1">
      <alignment horizontal="center" vertical="center"/>
    </xf>
    <xf numFmtId="167" fontId="2" fillId="0" borderId="0" xfId="1" applyNumberFormat="1" applyFont="1" applyFill="1" applyAlignment="1">
      <alignment horizontal="right" vertical="center"/>
    </xf>
    <xf numFmtId="167" fontId="2" fillId="0" borderId="4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43" fontId="0" fillId="0" borderId="0" xfId="1" applyFont="1" applyFill="1" applyBorder="1" applyAlignment="1">
      <alignment horizontal="right" vertical="center"/>
    </xf>
    <xf numFmtId="166" fontId="0" fillId="0" borderId="0" xfId="0" quotePrefix="1" applyNumberFormat="1" applyFont="1" applyFill="1" applyBorder="1" applyAlignment="1">
      <alignment horizontal="center" vertical="center"/>
    </xf>
    <xf numFmtId="167" fontId="0" fillId="0" borderId="0" xfId="0" quotePrefix="1" applyNumberFormat="1" applyFont="1" applyFill="1" applyBorder="1" applyAlignment="1">
      <alignment horizontal="center" vertical="center"/>
    </xf>
    <xf numFmtId="167" fontId="0" fillId="0" borderId="0" xfId="0" quotePrefix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167" fontId="0" fillId="0" borderId="0" xfId="1" applyNumberFormat="1" applyFont="1" applyFill="1" applyAlignment="1">
      <alignment horizontal="right" vertical="center"/>
    </xf>
    <xf numFmtId="167" fontId="2" fillId="0" borderId="0" xfId="0" applyNumberFormat="1" applyFont="1" applyFill="1" applyBorder="1" applyAlignment="1">
      <alignment horizontal="center" vertical="center"/>
    </xf>
    <xf numFmtId="167" fontId="0" fillId="0" borderId="0" xfId="1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center" vertical="center"/>
    </xf>
    <xf numFmtId="166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67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167" fontId="0" fillId="0" borderId="3" xfId="1" applyNumberFormat="1" applyFont="1" applyFill="1" applyBorder="1" applyAlignment="1">
      <alignment horizontal="right" vertical="center"/>
    </xf>
    <xf numFmtId="167" fontId="0" fillId="0" borderId="3" xfId="1" applyNumberFormat="1" applyFont="1" applyFill="1" applyBorder="1" applyAlignment="1">
      <alignment horizontal="center" vertical="center"/>
    </xf>
    <xf numFmtId="166" fontId="0" fillId="0" borderId="0" xfId="0" applyNumberFormat="1" applyFont="1" applyFill="1" applyAlignment="1">
      <alignment vertical="center"/>
    </xf>
    <xf numFmtId="167" fontId="2" fillId="0" borderId="3" xfId="1" applyNumberFormat="1" applyFont="1" applyFill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166" fontId="9" fillId="0" borderId="0" xfId="0" applyNumberFormat="1" applyFont="1" applyFill="1" applyAlignment="1">
      <alignment horizontal="right" vertical="center"/>
    </xf>
    <xf numFmtId="166" fontId="0" fillId="0" borderId="0" xfId="20" applyNumberFormat="1" applyFont="1" applyFill="1" applyAlignment="1">
      <alignment horizontal="right" vertical="center"/>
    </xf>
    <xf numFmtId="167" fontId="3" fillId="0" borderId="0" xfId="1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right" vertical="center"/>
    </xf>
    <xf numFmtId="43" fontId="2" fillId="0" borderId="0" xfId="1" applyFont="1" applyFill="1" applyAlignment="1">
      <alignment horizontal="right" vertical="center"/>
    </xf>
    <xf numFmtId="167" fontId="0" fillId="0" borderId="0" xfId="0" applyNumberFormat="1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vertical="center"/>
    </xf>
    <xf numFmtId="167" fontId="0" fillId="0" borderId="0" xfId="0" applyNumberForma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167" fontId="2" fillId="0" borderId="3" xfId="1" applyNumberFormat="1" applyFont="1" applyFill="1" applyBorder="1" applyAlignment="1">
      <alignment horizontal="right" vertical="center"/>
    </xf>
    <xf numFmtId="167" fontId="0" fillId="0" borderId="0" xfId="0" applyNumberFormat="1" applyFont="1" applyFill="1" applyAlignment="1">
      <alignment horizontal="right" vertical="center"/>
    </xf>
    <xf numFmtId="167" fontId="2" fillId="0" borderId="3" xfId="1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37" fontId="0" fillId="0" borderId="0" xfId="1" applyNumberFormat="1" applyFont="1" applyFill="1" applyBorder="1" applyAlignment="1">
      <alignment horizontal="right" vertical="center"/>
    </xf>
    <xf numFmtId="37" fontId="0" fillId="0" borderId="0" xfId="1" quotePrefix="1" applyNumberFormat="1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3" fontId="10" fillId="0" borderId="0" xfId="1" applyFont="1" applyFill="1" applyBorder="1" applyAlignment="1">
      <alignment vertical="center"/>
    </xf>
    <xf numFmtId="43" fontId="0" fillId="0" borderId="0" xfId="0" applyNumberFormat="1" applyFont="1" applyFill="1" applyBorder="1" applyAlignment="1">
      <alignment vertical="center"/>
    </xf>
    <xf numFmtId="43" fontId="20" fillId="0" borderId="0" xfId="1" applyFont="1" applyFill="1" applyBorder="1" applyAlignment="1">
      <alignment vertical="center"/>
    </xf>
    <xf numFmtId="168" fontId="10" fillId="0" borderId="0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0" fillId="0" borderId="0" xfId="0" quotePrefix="1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quotePrefix="1" applyFill="1" applyAlignment="1">
      <alignment horizontal="center" vertical="center"/>
    </xf>
    <xf numFmtId="166" fontId="3" fillId="0" borderId="0" xfId="2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167" fontId="2" fillId="0" borderId="4" xfId="1" applyNumberFormat="1" applyFont="1" applyFill="1" applyBorder="1" applyAlignment="1">
      <alignment vertical="center"/>
    </xf>
    <xf numFmtId="167" fontId="0" fillId="0" borderId="0" xfId="0" applyNumberFormat="1" applyFill="1" applyAlignment="1">
      <alignment vertical="center"/>
    </xf>
    <xf numFmtId="167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Alignment="1">
      <alignment horizontal="right" vertical="center"/>
    </xf>
    <xf numFmtId="0" fontId="2" fillId="0" borderId="0" xfId="0" applyFont="1" applyFill="1" applyAlignment="1"/>
    <xf numFmtId="0" fontId="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3" fontId="2" fillId="0" borderId="0" xfId="1" applyFont="1" applyFill="1" applyAlignment="1">
      <alignment horizontal="right"/>
    </xf>
    <xf numFmtId="0" fontId="10" fillId="0" borderId="0" xfId="0" applyFont="1" applyFill="1" applyBorder="1" applyAlignment="1"/>
    <xf numFmtId="43" fontId="10" fillId="0" borderId="0" xfId="1" applyFont="1" applyFill="1" applyBorder="1" applyAlignment="1"/>
    <xf numFmtId="0" fontId="0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 wrapText="1" indent="1"/>
    </xf>
    <xf numFmtId="167" fontId="2" fillId="0" borderId="0" xfId="1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67" fontId="3" fillId="0" borderId="5" xfId="1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167" fontId="3" fillId="0" borderId="3" xfId="1" applyNumberFormat="1" applyFont="1" applyFill="1" applyBorder="1" applyAlignment="1">
      <alignment horizontal="center" vertical="center"/>
    </xf>
    <xf numFmtId="167" fontId="0" fillId="0" borderId="3" xfId="0" applyNumberFormat="1" applyFont="1" applyFill="1" applyBorder="1" applyAlignment="1">
      <alignment horizontal="right" vertical="center"/>
    </xf>
    <xf numFmtId="43" fontId="10" fillId="0" borderId="0" xfId="0" applyNumberFormat="1" applyFont="1" applyFill="1" applyBorder="1" applyAlignment="1">
      <alignment vertical="center"/>
    </xf>
    <xf numFmtId="43" fontId="0" fillId="0" borderId="0" xfId="0" applyNumberFormat="1" applyFont="1" applyFill="1" applyAlignment="1">
      <alignment vertical="center"/>
    </xf>
    <xf numFmtId="167" fontId="2" fillId="0" borderId="1" xfId="1" applyNumberFormat="1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167" fontId="2" fillId="0" borderId="0" xfId="0" applyNumberFormat="1" applyFont="1" applyFill="1" applyAlignment="1">
      <alignment horizontal="right" vertical="center"/>
    </xf>
    <xf numFmtId="167" fontId="2" fillId="0" borderId="0" xfId="1" applyNumberFormat="1" applyFont="1" applyFill="1" applyAlignment="1">
      <alignment horizontal="center" vertical="center"/>
    </xf>
    <xf numFmtId="43" fontId="0" fillId="0" borderId="4" xfId="0" applyNumberFormat="1" applyFont="1" applyFill="1" applyBorder="1" applyAlignment="1">
      <alignment vertical="center"/>
    </xf>
    <xf numFmtId="172" fontId="10" fillId="0" borderId="0" xfId="22" applyNumberFormat="1" applyFont="1" applyFill="1" applyAlignment="1">
      <alignment vertical="center"/>
    </xf>
    <xf numFmtId="166" fontId="0" fillId="0" borderId="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167" fontId="2" fillId="0" borderId="5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/>
    </xf>
    <xf numFmtId="9" fontId="10" fillId="0" borderId="0" xfId="22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7" fontId="0" fillId="0" borderId="0" xfId="0" applyNumberForma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43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167" fontId="2" fillId="0" borderId="0" xfId="0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167" fontId="3" fillId="0" borderId="0" xfId="1" quotePrefix="1" applyNumberFormat="1" applyFont="1" applyFill="1" applyAlignment="1">
      <alignment horizontal="right" vertical="center"/>
    </xf>
    <xf numFmtId="0" fontId="0" fillId="0" borderId="0" xfId="0" applyFont="1" applyAlignment="1">
      <alignment vertical="center"/>
    </xf>
    <xf numFmtId="167" fontId="0" fillId="0" borderId="0" xfId="0" applyNumberFormat="1" applyBorder="1" applyAlignment="1">
      <alignment horizontal="right" vertical="center"/>
    </xf>
    <xf numFmtId="167" fontId="9" fillId="0" borderId="0" xfId="0" applyNumberFormat="1" applyFont="1" applyBorder="1" applyAlignment="1">
      <alignment horizontal="right" vertical="center"/>
    </xf>
    <xf numFmtId="43" fontId="0" fillId="0" borderId="4" xfId="0" applyNumberFormat="1" applyFill="1" applyBorder="1" applyAlignment="1">
      <alignment vertical="center"/>
    </xf>
    <xf numFmtId="166" fontId="0" fillId="0" borderId="3" xfId="0" applyNumberFormat="1" applyFill="1" applyBorder="1" applyAlignment="1">
      <alignment horizontal="right" vertical="center"/>
    </xf>
    <xf numFmtId="167" fontId="0" fillId="0" borderId="0" xfId="0" applyNumberFormat="1" applyFill="1" applyAlignment="1">
      <alignment horizontal="right" vertical="center"/>
    </xf>
    <xf numFmtId="43" fontId="12" fillId="0" borderId="0" xfId="1" applyFont="1" applyFill="1" applyAlignment="1">
      <alignment vertical="center"/>
    </xf>
    <xf numFmtId="43" fontId="12" fillId="0" borderId="0" xfId="1" applyFont="1" applyFill="1" applyBorder="1" applyAlignment="1">
      <alignment vertical="center"/>
    </xf>
    <xf numFmtId="43" fontId="0" fillId="0" borderId="0" xfId="1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3" fontId="3" fillId="0" borderId="0" xfId="1" applyFont="1" applyAlignment="1">
      <alignment vertical="center"/>
    </xf>
    <xf numFmtId="0" fontId="8" fillId="0" borderId="0" xfId="0" applyFont="1" applyAlignment="1">
      <alignment horizontal="center" vertical="center"/>
    </xf>
    <xf numFmtId="167" fontId="0" fillId="0" borderId="0" xfId="1" applyNumberFormat="1" applyFont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43" fontId="0" fillId="0" borderId="0" xfId="1" applyFont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43" fontId="22" fillId="0" borderId="0" xfId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166" fontId="24" fillId="0" borderId="0" xfId="0" applyNumberFormat="1" applyFont="1" applyAlignment="1">
      <alignment vertical="center"/>
    </xf>
    <xf numFmtId="43" fontId="24" fillId="0" borderId="0" xfId="1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7" fontId="0" fillId="0" borderId="0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3" fontId="10" fillId="0" borderId="0" xfId="1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Font="1" applyFill="1" applyBorder="1" applyAlignment="1"/>
    <xf numFmtId="43" fontId="0" fillId="0" borderId="0" xfId="1" applyFont="1" applyFill="1" applyBorder="1" applyAlignment="1"/>
    <xf numFmtId="41" fontId="0" fillId="0" borderId="0" xfId="0" applyNumberFormat="1" applyFont="1" applyFill="1" applyBorder="1" applyAlignment="1">
      <alignment vertical="center"/>
    </xf>
    <xf numFmtId="16" fontId="0" fillId="0" borderId="0" xfId="0" applyNumberFormat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center" vertical="center"/>
    </xf>
    <xf numFmtId="167" fontId="0" fillId="0" borderId="0" xfId="1" applyNumberFormat="1" applyFont="1" applyFill="1" applyAlignment="1">
      <alignment horizontal="center" vertical="center"/>
    </xf>
    <xf numFmtId="167" fontId="0" fillId="0" borderId="3" xfId="1" applyNumberFormat="1" applyFont="1" applyBorder="1" applyAlignment="1">
      <alignment horizontal="right" vertical="center"/>
    </xf>
    <xf numFmtId="167" fontId="11" fillId="0" borderId="0" xfId="1" applyNumberFormat="1" applyFont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 vertical="center"/>
    </xf>
    <xf numFmtId="167" fontId="8" fillId="0" borderId="0" xfId="1" applyNumberFormat="1" applyFont="1" applyFill="1" applyBorder="1" applyAlignment="1">
      <alignment horizontal="center" vertical="center"/>
    </xf>
    <xf numFmtId="167" fontId="0" fillId="0" borderId="0" xfId="1" applyNumberFormat="1" applyFont="1" applyFill="1" applyAlignment="1">
      <alignment horizontal="center" vertical="center"/>
    </xf>
    <xf numFmtId="167" fontId="0" fillId="0" borderId="0" xfId="1" quotePrefix="1" applyNumberFormat="1" applyFont="1" applyFill="1" applyAlignment="1">
      <alignment horizontal="center" vertical="center"/>
    </xf>
    <xf numFmtId="167" fontId="0" fillId="0" borderId="0" xfId="1" applyNumberFormat="1" applyFont="1" applyFill="1" applyBorder="1" applyAlignment="1">
      <alignment horizontal="center" vertical="center"/>
    </xf>
  </cellXfs>
  <cellStyles count="28">
    <cellStyle name="Comma" xfId="1" builtinId="3"/>
    <cellStyle name="Comma 2" xfId="2" xr:uid="{00000000-0005-0000-0000-000001000000}"/>
    <cellStyle name="Comma 2 2" xfId="3" xr:uid="{00000000-0005-0000-0000-000002000000}"/>
    <cellStyle name="Comma 219" xfId="4" xr:uid="{00000000-0005-0000-0000-000003000000}"/>
    <cellStyle name="Comma 219 2" xfId="5" xr:uid="{00000000-0005-0000-0000-000004000000}"/>
    <cellStyle name="Comma 3" xfId="6" xr:uid="{00000000-0005-0000-0000-000005000000}"/>
    <cellStyle name="Comma 3 2" xfId="7" xr:uid="{00000000-0005-0000-0000-000006000000}"/>
    <cellStyle name="Comma 4" xfId="8" xr:uid="{00000000-0005-0000-0000-000007000000}"/>
    <cellStyle name="Comma 5" xfId="9" xr:uid="{00000000-0005-0000-0000-000008000000}"/>
    <cellStyle name="Comma 6" xfId="10" xr:uid="{00000000-0005-0000-0000-000009000000}"/>
    <cellStyle name="Euro" xfId="11" xr:uid="{00000000-0005-0000-0000-00000A000000}"/>
    <cellStyle name="Normal" xfId="0" builtinId="0"/>
    <cellStyle name="Normal 188 5" xfId="12" xr:uid="{00000000-0005-0000-0000-00000C000000}"/>
    <cellStyle name="Normal 191" xfId="13" xr:uid="{00000000-0005-0000-0000-00000D000000}"/>
    <cellStyle name="Normal 2" xfId="14" xr:uid="{00000000-0005-0000-0000-00000E000000}"/>
    <cellStyle name="Normal 2 14" xfId="15" xr:uid="{00000000-0005-0000-0000-00000F000000}"/>
    <cellStyle name="Normal 2 2" xfId="16" xr:uid="{00000000-0005-0000-0000-000010000000}"/>
    <cellStyle name="Normal 3" xfId="17" xr:uid="{00000000-0005-0000-0000-000011000000}"/>
    <cellStyle name="Normal 3 10 12 2" xfId="18" xr:uid="{00000000-0005-0000-0000-000012000000}"/>
    <cellStyle name="Normal 4" xfId="19" xr:uid="{00000000-0005-0000-0000-000013000000}"/>
    <cellStyle name="Normal 5" xfId="20" xr:uid="{00000000-0005-0000-0000-000014000000}"/>
    <cellStyle name="Normal 55" xfId="21" xr:uid="{00000000-0005-0000-0000-000015000000}"/>
    <cellStyle name="Percent" xfId="22" builtinId="5"/>
    <cellStyle name="เครื่องหมายจุลภาค [0]_Excel_MD97DL" xfId="23" xr:uid="{00000000-0005-0000-0000-000017000000}"/>
    <cellStyle name="เครื่องหมายจุลภาค_Excel_MD97DL" xfId="24" xr:uid="{00000000-0005-0000-0000-000018000000}"/>
    <cellStyle name="เครื่องหมายสกุลเงิน [0]_Excel_MD97DL" xfId="25" xr:uid="{00000000-0005-0000-0000-000019000000}"/>
    <cellStyle name="เครื่องหมายสกุลเงิน_Excel_MD97DL" xfId="26" xr:uid="{00000000-0005-0000-0000-00001A000000}"/>
    <cellStyle name="ปกติ_Excel_MD97DL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Y149"/>
  <sheetViews>
    <sheetView view="pageBreakPreview" topLeftCell="A8" zoomScale="80" zoomScaleNormal="80" zoomScaleSheetLayoutView="80" workbookViewId="0">
      <selection activeCell="H48" sqref="H48"/>
    </sheetView>
  </sheetViews>
  <sheetFormatPr defaultColWidth="9.21875" defaultRowHeight="18.75" customHeight="1" x14ac:dyDescent="0.25"/>
  <cols>
    <col min="1" max="1" width="41.21875" style="18" customWidth="1"/>
    <col min="2" max="2" width="5.88671875" style="28" bestFit="1" customWidth="1"/>
    <col min="3" max="3" width="0.77734375" style="4" customWidth="1"/>
    <col min="4" max="4" width="16.88671875" style="4" customWidth="1"/>
    <col min="5" max="5" width="0.77734375" style="4" customWidth="1"/>
    <col min="6" max="6" width="16.88671875" style="4" customWidth="1"/>
    <col min="7" max="7" width="0.88671875" style="4" customWidth="1"/>
    <col min="8" max="8" width="13.5546875" style="4" customWidth="1"/>
    <col min="9" max="9" width="0.77734375" style="4" customWidth="1"/>
    <col min="10" max="10" width="13.5546875" style="4" customWidth="1"/>
    <col min="11" max="11" width="9.21875" style="68"/>
    <col min="12" max="12" width="26.77734375" style="68" customWidth="1"/>
    <col min="13" max="13" width="17.5546875" style="103" bestFit="1" customWidth="1"/>
    <col min="14" max="14" width="1.77734375" style="103" customWidth="1"/>
    <col min="15" max="15" width="2.21875" style="103" customWidth="1"/>
    <col min="16" max="16" width="1.77734375" style="103" customWidth="1"/>
    <col min="17" max="17" width="17.5546875" style="103" bestFit="1" customWidth="1"/>
    <col min="18" max="18" width="14.109375" style="68" bestFit="1" customWidth="1"/>
    <col min="19" max="20" width="9.21875" style="68"/>
    <col min="21" max="21" width="16.21875" style="103" bestFit="1" customWidth="1"/>
    <col min="22" max="23" width="9.21875" style="68"/>
    <col min="24" max="24" width="9.21875" style="110"/>
    <col min="25" max="25" width="16.21875" style="111" bestFit="1" customWidth="1"/>
    <col min="26" max="16384" width="9.21875" style="110"/>
  </cols>
  <sheetData>
    <row r="1" spans="1:25" s="207" customFormat="1" ht="20.55" customHeight="1" x14ac:dyDescent="0.25">
      <c r="A1" s="16" t="s">
        <v>57</v>
      </c>
      <c r="B1" s="209"/>
      <c r="C1" s="210"/>
      <c r="D1" s="210"/>
      <c r="E1" s="210"/>
      <c r="F1" s="210"/>
      <c r="G1" s="210"/>
      <c r="H1" s="210"/>
      <c r="I1" s="210"/>
      <c r="J1" s="210"/>
      <c r="M1" s="208"/>
      <c r="N1" s="208"/>
      <c r="O1" s="208"/>
      <c r="P1" s="208"/>
      <c r="Q1" s="208"/>
      <c r="U1" s="208"/>
      <c r="Y1" s="208"/>
    </row>
    <row r="2" spans="1:25" ht="20.55" customHeight="1" x14ac:dyDescent="0.25">
      <c r="A2" s="203" t="s">
        <v>43</v>
      </c>
    </row>
    <row r="4" spans="1:25" s="47" customFormat="1" ht="18.75" customHeight="1" x14ac:dyDescent="0.25">
      <c r="A4" s="78"/>
      <c r="B4" s="2"/>
      <c r="C4" s="40"/>
      <c r="D4" s="242" t="s">
        <v>60</v>
      </c>
      <c r="E4" s="242"/>
      <c r="F4" s="242"/>
      <c r="G4" s="40"/>
      <c r="H4" s="242" t="s">
        <v>76</v>
      </c>
      <c r="I4" s="242"/>
      <c r="J4" s="242"/>
      <c r="K4" s="68"/>
      <c r="L4" s="68"/>
      <c r="M4" s="103"/>
      <c r="N4" s="103"/>
      <c r="O4" s="103"/>
      <c r="P4" s="103"/>
      <c r="Q4" s="103"/>
      <c r="R4" s="68"/>
      <c r="S4" s="68"/>
      <c r="T4" s="68"/>
      <c r="U4" s="103"/>
      <c r="V4" s="68"/>
      <c r="W4" s="68"/>
      <c r="Y4" s="109"/>
    </row>
    <row r="5" spans="1:25" s="47" customFormat="1" ht="18.75" customHeight="1" x14ac:dyDescent="0.25">
      <c r="A5" s="24"/>
      <c r="B5" s="2"/>
      <c r="C5" s="40"/>
      <c r="D5" s="242" t="s">
        <v>61</v>
      </c>
      <c r="E5" s="242"/>
      <c r="F5" s="242"/>
      <c r="G5" s="40"/>
      <c r="H5" s="242" t="s">
        <v>77</v>
      </c>
      <c r="I5" s="242"/>
      <c r="J5" s="242"/>
      <c r="K5" s="68"/>
      <c r="L5" s="68"/>
      <c r="M5" s="103"/>
      <c r="N5" s="103"/>
      <c r="O5" s="103"/>
      <c r="P5" s="103"/>
      <c r="Q5" s="103"/>
      <c r="R5" s="68"/>
      <c r="S5" s="68"/>
      <c r="T5" s="68"/>
      <c r="U5" s="103"/>
      <c r="V5" s="68"/>
      <c r="W5" s="68"/>
      <c r="Y5" s="109"/>
    </row>
    <row r="6" spans="1:25" s="47" customFormat="1" ht="18.75" customHeight="1" x14ac:dyDescent="0.25">
      <c r="A6" s="24"/>
      <c r="B6" s="2"/>
      <c r="C6" s="40"/>
      <c r="D6" s="229" t="s">
        <v>58</v>
      </c>
      <c r="E6" s="39"/>
      <c r="F6" s="123" t="s">
        <v>45</v>
      </c>
      <c r="G6" s="120"/>
      <c r="H6" s="229" t="s">
        <v>58</v>
      </c>
      <c r="I6" s="39"/>
      <c r="J6" s="123" t="s">
        <v>45</v>
      </c>
      <c r="K6" s="68"/>
      <c r="L6" s="68"/>
      <c r="M6" s="103"/>
      <c r="N6" s="103"/>
      <c r="O6" s="103"/>
      <c r="P6" s="103"/>
      <c r="Q6" s="103"/>
      <c r="R6" s="68"/>
      <c r="S6" s="68"/>
      <c r="T6" s="68"/>
      <c r="U6" s="103"/>
      <c r="V6" s="68"/>
      <c r="W6" s="68"/>
      <c r="Y6" s="109"/>
    </row>
    <row r="7" spans="1:25" ht="18.75" customHeight="1" x14ac:dyDescent="0.25">
      <c r="A7" s="203" t="s">
        <v>151</v>
      </c>
      <c r="B7" s="2" t="s">
        <v>6</v>
      </c>
      <c r="C7" s="40"/>
      <c r="D7" s="39">
        <v>2024</v>
      </c>
      <c r="E7" s="39"/>
      <c r="F7" s="39">
        <v>2024</v>
      </c>
      <c r="G7" s="39"/>
      <c r="H7" s="39">
        <v>2024</v>
      </c>
      <c r="I7" s="39"/>
      <c r="J7" s="39">
        <v>2024</v>
      </c>
    </row>
    <row r="8" spans="1:25" ht="18.75" customHeight="1" x14ac:dyDescent="0.25">
      <c r="A8" s="203"/>
      <c r="B8" s="240"/>
      <c r="C8" s="40"/>
      <c r="D8" s="39" t="s">
        <v>184</v>
      </c>
      <c r="E8" s="39"/>
      <c r="F8" s="39"/>
      <c r="G8" s="39"/>
      <c r="H8" s="39" t="s">
        <v>184</v>
      </c>
      <c r="I8" s="39"/>
      <c r="J8" s="39"/>
    </row>
    <row r="9" spans="1:25" ht="18.75" customHeight="1" x14ac:dyDescent="0.25">
      <c r="A9" s="24"/>
      <c r="B9" s="2"/>
      <c r="C9" s="40"/>
      <c r="D9" s="243" t="s">
        <v>44</v>
      </c>
      <c r="E9" s="243"/>
      <c r="F9" s="243"/>
      <c r="G9" s="243"/>
      <c r="H9" s="243"/>
      <c r="I9" s="243"/>
      <c r="J9" s="243"/>
    </row>
    <row r="10" spans="1:25" s="68" customFormat="1" ht="22.05" customHeight="1" x14ac:dyDescent="0.25">
      <c r="A10" s="8" t="s">
        <v>20</v>
      </c>
      <c r="B10" s="2"/>
      <c r="C10" s="40"/>
      <c r="D10" s="69"/>
      <c r="E10" s="69"/>
      <c r="F10" s="69"/>
      <c r="G10" s="69"/>
      <c r="H10" s="69"/>
      <c r="I10" s="69"/>
      <c r="J10" s="69"/>
      <c r="M10" s="103"/>
      <c r="N10" s="103"/>
      <c r="O10" s="103"/>
      <c r="P10" s="103"/>
      <c r="Q10" s="103"/>
      <c r="R10" s="103"/>
      <c r="U10" s="103"/>
      <c r="Y10" s="103"/>
    </row>
    <row r="11" spans="1:25" s="68" customFormat="1" ht="18.75" customHeight="1" x14ac:dyDescent="0.25">
      <c r="A11" s="11" t="s">
        <v>21</v>
      </c>
      <c r="B11" s="2"/>
      <c r="C11" s="40"/>
      <c r="D11" s="72">
        <f>H11</f>
        <v>6753</v>
      </c>
      <c r="E11" s="6"/>
      <c r="F11" s="56">
        <v>10765</v>
      </c>
      <c r="G11" s="10"/>
      <c r="H11" s="72">
        <v>6753</v>
      </c>
      <c r="I11" s="69"/>
      <c r="J11" s="56">
        <v>10765</v>
      </c>
      <c r="L11" s="90"/>
      <c r="M11" s="103"/>
      <c r="N11" s="103"/>
      <c r="O11" s="103"/>
      <c r="P11" s="103"/>
      <c r="Q11" s="103"/>
      <c r="R11" s="103"/>
      <c r="S11" s="112"/>
      <c r="T11" s="112"/>
      <c r="U11" s="103"/>
      <c r="Y11" s="103"/>
    </row>
    <row r="12" spans="1:25" s="68" customFormat="1" ht="18.75" customHeight="1" x14ac:dyDescent="0.25">
      <c r="A12" s="11" t="s">
        <v>112</v>
      </c>
      <c r="B12" s="2"/>
      <c r="C12" s="40"/>
      <c r="D12" s="72">
        <f t="shared" ref="D12:D15" si="0">H12</f>
        <v>72160</v>
      </c>
      <c r="E12" s="6"/>
      <c r="F12" s="56">
        <v>72465</v>
      </c>
      <c r="G12" s="10"/>
      <c r="H12" s="72">
        <v>72160</v>
      </c>
      <c r="I12" s="69"/>
      <c r="J12" s="56">
        <v>72465</v>
      </c>
      <c r="L12" s="90"/>
      <c r="M12" s="103"/>
      <c r="N12" s="103"/>
      <c r="O12" s="103"/>
      <c r="P12" s="103"/>
      <c r="Q12" s="103"/>
      <c r="R12" s="103"/>
      <c r="S12" s="112"/>
      <c r="T12" s="112"/>
      <c r="U12" s="103"/>
      <c r="Y12" s="103"/>
    </row>
    <row r="13" spans="1:25" s="68" customFormat="1" ht="18.75" customHeight="1" x14ac:dyDescent="0.25">
      <c r="A13" s="11" t="s">
        <v>46</v>
      </c>
      <c r="B13" s="2">
        <v>2</v>
      </c>
      <c r="C13" s="40"/>
      <c r="D13" s="72">
        <f t="shared" si="0"/>
        <v>1724871</v>
      </c>
      <c r="E13" s="6"/>
      <c r="F13" s="56">
        <v>1684582</v>
      </c>
      <c r="G13" s="10"/>
      <c r="H13" s="56">
        <v>1724871</v>
      </c>
      <c r="I13" s="69"/>
      <c r="J13" s="56">
        <v>1684582</v>
      </c>
      <c r="L13" s="90"/>
      <c r="M13" s="103"/>
      <c r="N13" s="103"/>
      <c r="O13" s="103"/>
      <c r="P13" s="103"/>
      <c r="Q13" s="103"/>
      <c r="R13" s="103"/>
      <c r="S13" s="112"/>
      <c r="T13" s="112"/>
      <c r="U13" s="103"/>
      <c r="Y13" s="103"/>
    </row>
    <row r="14" spans="1:25" s="68" customFormat="1" ht="18.75" customHeight="1" x14ac:dyDescent="0.25">
      <c r="A14" s="11" t="s">
        <v>0</v>
      </c>
      <c r="B14" s="2"/>
      <c r="C14" s="40"/>
      <c r="D14" s="72">
        <f t="shared" si="0"/>
        <v>2618960</v>
      </c>
      <c r="E14" s="6"/>
      <c r="F14" s="56">
        <v>2130229</v>
      </c>
      <c r="G14" s="10"/>
      <c r="H14" s="56">
        <v>2618960</v>
      </c>
      <c r="I14" s="69"/>
      <c r="J14" s="56">
        <v>2130229</v>
      </c>
      <c r="L14" s="90"/>
      <c r="M14" s="103"/>
      <c r="N14" s="103"/>
      <c r="O14" s="103"/>
      <c r="P14" s="103"/>
      <c r="Q14" s="103"/>
      <c r="R14" s="103"/>
      <c r="S14" s="112"/>
      <c r="T14" s="112"/>
      <c r="U14" s="103"/>
      <c r="Y14" s="103"/>
    </row>
    <row r="15" spans="1:25" s="68" customFormat="1" ht="18.75" customHeight="1" x14ac:dyDescent="0.25">
      <c r="A15" s="11" t="s">
        <v>56</v>
      </c>
      <c r="B15" s="2"/>
      <c r="C15" s="40"/>
      <c r="D15" s="72">
        <f t="shared" si="0"/>
        <v>266068</v>
      </c>
      <c r="E15" s="6"/>
      <c r="F15" s="56">
        <v>201276</v>
      </c>
      <c r="G15" s="10"/>
      <c r="H15" s="72">
        <v>266068</v>
      </c>
      <c r="I15" s="69"/>
      <c r="J15" s="56">
        <v>201276</v>
      </c>
      <c r="L15" s="90"/>
      <c r="M15" s="103"/>
      <c r="N15" s="103"/>
      <c r="O15" s="103"/>
      <c r="P15" s="103"/>
      <c r="Q15" s="103"/>
      <c r="R15" s="103"/>
      <c r="S15" s="112"/>
      <c r="T15" s="112"/>
      <c r="U15" s="103"/>
      <c r="Y15" s="103"/>
    </row>
    <row r="16" spans="1:25" s="68" customFormat="1" ht="18.75" customHeight="1" x14ac:dyDescent="0.25">
      <c r="A16" s="6" t="s">
        <v>22</v>
      </c>
      <c r="B16" s="74"/>
      <c r="C16" s="40"/>
      <c r="D16" s="19">
        <f>SUM(D11:D15)</f>
        <v>4688812</v>
      </c>
      <c r="E16" s="89"/>
      <c r="F16" s="19">
        <f>SUM(F11:F15)</f>
        <v>4099317</v>
      </c>
      <c r="G16" s="89"/>
      <c r="H16" s="19">
        <f>SUM(H11:H15)</f>
        <v>4688812</v>
      </c>
      <c r="I16" s="89"/>
      <c r="J16" s="19">
        <f>SUM(J11:J15)</f>
        <v>4099317</v>
      </c>
      <c r="M16" s="103"/>
      <c r="N16" s="103"/>
      <c r="O16" s="103"/>
      <c r="P16" s="103"/>
      <c r="Q16" s="103"/>
      <c r="R16" s="103"/>
      <c r="S16" s="112"/>
      <c r="T16" s="112"/>
      <c r="U16" s="103"/>
      <c r="Y16" s="103"/>
    </row>
    <row r="17" spans="1:25" s="68" customFormat="1" ht="18.75" customHeight="1" x14ac:dyDescent="0.25">
      <c r="A17" s="6"/>
      <c r="B17" s="74"/>
      <c r="C17" s="40"/>
      <c r="D17" s="10"/>
      <c r="E17" s="10"/>
      <c r="F17" s="10"/>
      <c r="G17" s="10"/>
      <c r="H17" s="10"/>
      <c r="I17" s="10"/>
      <c r="J17" s="10"/>
      <c r="M17" s="103"/>
      <c r="N17" s="103"/>
      <c r="O17" s="103"/>
      <c r="P17" s="103"/>
      <c r="Q17" s="103"/>
      <c r="R17" s="103"/>
      <c r="S17" s="112"/>
      <c r="T17" s="112"/>
      <c r="U17" s="103"/>
      <c r="Y17" s="103"/>
    </row>
    <row r="18" spans="1:25" s="68" customFormat="1" ht="18.75" customHeight="1" x14ac:dyDescent="0.25">
      <c r="A18" s="8" t="s">
        <v>23</v>
      </c>
      <c r="B18" s="75"/>
      <c r="C18" s="40"/>
      <c r="D18" s="10"/>
      <c r="E18" s="10"/>
      <c r="F18" s="10"/>
      <c r="G18" s="10"/>
      <c r="H18" s="10"/>
      <c r="I18" s="10"/>
      <c r="J18" s="10"/>
      <c r="M18" s="103"/>
      <c r="N18" s="103"/>
      <c r="O18" s="103"/>
      <c r="P18" s="103"/>
      <c r="Q18" s="103"/>
      <c r="R18" s="103"/>
      <c r="S18" s="112"/>
      <c r="T18" s="112"/>
      <c r="U18" s="103"/>
      <c r="Y18" s="103"/>
    </row>
    <row r="19" spans="1:25" s="68" customFormat="1" ht="18.75" customHeight="1" x14ac:dyDescent="0.25">
      <c r="A19" s="11" t="s">
        <v>110</v>
      </c>
      <c r="B19" s="2">
        <v>3</v>
      </c>
      <c r="C19" s="40"/>
      <c r="D19" s="10">
        <f>H19</f>
        <v>7389364</v>
      </c>
      <c r="E19" s="10"/>
      <c r="F19" s="172">
        <v>6261603</v>
      </c>
      <c r="G19" s="10"/>
      <c r="H19" s="10">
        <v>7389364</v>
      </c>
      <c r="I19" s="10"/>
      <c r="J19" s="172">
        <v>6261603</v>
      </c>
      <c r="M19" s="103"/>
      <c r="N19" s="103"/>
      <c r="O19" s="103"/>
      <c r="P19" s="103"/>
      <c r="Q19" s="103"/>
      <c r="R19" s="103"/>
      <c r="S19" s="112"/>
      <c r="T19" s="112"/>
      <c r="U19" s="103"/>
      <c r="Y19" s="103"/>
    </row>
    <row r="20" spans="1:25" s="68" customFormat="1" ht="18.75" customHeight="1" x14ac:dyDescent="0.25">
      <c r="A20" s="11" t="s">
        <v>118</v>
      </c>
      <c r="B20" s="2">
        <v>4</v>
      </c>
      <c r="C20" s="40"/>
      <c r="D20" s="10">
        <v>25805711</v>
      </c>
      <c r="E20" s="10"/>
      <c r="F20" s="172">
        <v>24275912</v>
      </c>
      <c r="G20" s="10"/>
      <c r="H20" s="10">
        <v>7785440</v>
      </c>
      <c r="I20" s="10"/>
      <c r="J20" s="172">
        <v>7785440</v>
      </c>
      <c r="M20" s="103"/>
      <c r="N20" s="103"/>
      <c r="O20" s="103"/>
      <c r="P20" s="103"/>
      <c r="Q20" s="103"/>
      <c r="R20" s="103"/>
      <c r="S20" s="112"/>
      <c r="T20" s="112"/>
      <c r="U20" s="103"/>
      <c r="Y20" s="103"/>
    </row>
    <row r="21" spans="1:25" s="68" customFormat="1" ht="18.75" customHeight="1" x14ac:dyDescent="0.25">
      <c r="A21" s="11" t="s">
        <v>59</v>
      </c>
      <c r="B21" s="2">
        <v>4</v>
      </c>
      <c r="C21" s="40"/>
      <c r="D21" s="84">
        <f t="shared" ref="D21:D24" si="1">H21</f>
        <v>0</v>
      </c>
      <c r="E21" s="10"/>
      <c r="F21" s="175">
        <v>0</v>
      </c>
      <c r="G21" s="10"/>
      <c r="H21" s="96">
        <v>0</v>
      </c>
      <c r="I21" s="10"/>
      <c r="J21" s="175">
        <v>0</v>
      </c>
      <c r="L21" s="90"/>
      <c r="M21" s="103"/>
      <c r="N21" s="103"/>
      <c r="O21" s="103"/>
      <c r="P21" s="103"/>
      <c r="Q21" s="103"/>
      <c r="R21" s="103"/>
      <c r="S21" s="112"/>
      <c r="T21" s="112"/>
      <c r="U21" s="103"/>
      <c r="Y21" s="103"/>
    </row>
    <row r="22" spans="1:25" s="68" customFormat="1" ht="18.75" customHeight="1" x14ac:dyDescent="0.25">
      <c r="A22" s="11" t="s">
        <v>24</v>
      </c>
      <c r="B22" s="2">
        <v>5</v>
      </c>
      <c r="C22" s="40"/>
      <c r="D22" s="10">
        <f t="shared" si="1"/>
        <v>2097292</v>
      </c>
      <c r="E22" s="10"/>
      <c r="F22" s="172">
        <v>2168718</v>
      </c>
      <c r="G22" s="10"/>
      <c r="H22" s="10">
        <v>2097292</v>
      </c>
      <c r="I22" s="10"/>
      <c r="J22" s="172">
        <v>2168718</v>
      </c>
      <c r="L22" s="90"/>
      <c r="M22" s="103"/>
      <c r="N22" s="103"/>
      <c r="O22" s="103"/>
      <c r="P22" s="103"/>
      <c r="Q22" s="103"/>
      <c r="R22" s="103"/>
      <c r="S22" s="112"/>
      <c r="T22" s="112"/>
      <c r="U22" s="103"/>
      <c r="Y22" s="103"/>
    </row>
    <row r="23" spans="1:25" s="68" customFormat="1" ht="18.75" customHeight="1" x14ac:dyDescent="0.25">
      <c r="A23" s="162" t="s">
        <v>152</v>
      </c>
      <c r="B23" s="202"/>
      <c r="C23" s="40"/>
      <c r="D23" s="10">
        <f t="shared" si="1"/>
        <v>1991</v>
      </c>
      <c r="E23" s="10"/>
      <c r="F23" s="172">
        <v>2304</v>
      </c>
      <c r="G23" s="10"/>
      <c r="H23" s="10">
        <v>1991</v>
      </c>
      <c r="I23" s="10"/>
      <c r="J23" s="172">
        <v>2304</v>
      </c>
      <c r="L23" s="90"/>
      <c r="M23" s="103"/>
      <c r="N23" s="103"/>
      <c r="O23" s="103"/>
      <c r="P23" s="103"/>
      <c r="Q23" s="103"/>
      <c r="R23" s="103"/>
      <c r="S23" s="112"/>
      <c r="T23" s="112"/>
      <c r="U23" s="103"/>
      <c r="Y23" s="103"/>
    </row>
    <row r="24" spans="1:25" s="68" customFormat="1" ht="18.75" customHeight="1" x14ac:dyDescent="0.25">
      <c r="A24" s="11" t="s">
        <v>1</v>
      </c>
      <c r="B24" s="75"/>
      <c r="C24" s="40"/>
      <c r="D24" s="10">
        <f t="shared" si="1"/>
        <v>2407</v>
      </c>
      <c r="E24" s="10"/>
      <c r="F24" s="172">
        <v>2420</v>
      </c>
      <c r="G24" s="10"/>
      <c r="H24" s="10">
        <v>2407</v>
      </c>
      <c r="I24" s="10"/>
      <c r="J24" s="172">
        <v>2420</v>
      </c>
      <c r="K24" s="112"/>
      <c r="L24" s="90"/>
      <c r="M24" s="103"/>
      <c r="N24" s="103"/>
      <c r="O24" s="103"/>
      <c r="P24" s="103"/>
      <c r="Q24" s="103"/>
      <c r="R24" s="103"/>
      <c r="S24" s="112"/>
      <c r="T24" s="112"/>
      <c r="U24" s="103"/>
      <c r="Y24" s="103"/>
    </row>
    <row r="25" spans="1:25" s="68" customFormat="1" ht="18.75" customHeight="1" x14ac:dyDescent="0.25">
      <c r="A25" s="6" t="s">
        <v>25</v>
      </c>
      <c r="B25" s="85"/>
      <c r="C25" s="12"/>
      <c r="D25" s="19">
        <f>SUM(D19:D24)</f>
        <v>35296765</v>
      </c>
      <c r="E25" s="89"/>
      <c r="F25" s="19">
        <f>SUM(F19:F24)</f>
        <v>32710957</v>
      </c>
      <c r="G25" s="89"/>
      <c r="H25" s="19">
        <f>SUM(H19:H24)</f>
        <v>17276494</v>
      </c>
      <c r="I25" s="89"/>
      <c r="J25" s="19">
        <f>SUM(J19:J24)</f>
        <v>16220485</v>
      </c>
      <c r="M25" s="103"/>
      <c r="N25" s="103"/>
      <c r="O25" s="103"/>
      <c r="P25" s="103"/>
      <c r="Q25" s="103"/>
      <c r="R25" s="103"/>
      <c r="S25" s="112"/>
      <c r="T25" s="112"/>
      <c r="U25" s="103"/>
      <c r="Y25" s="103"/>
    </row>
    <row r="26" spans="1:25" s="68" customFormat="1" ht="18.45" customHeight="1" x14ac:dyDescent="0.25">
      <c r="A26" s="6"/>
      <c r="B26" s="85"/>
      <c r="C26" s="12"/>
      <c r="D26" s="21"/>
      <c r="E26" s="89"/>
      <c r="F26" s="21"/>
      <c r="G26" s="89"/>
      <c r="H26" s="21"/>
      <c r="I26" s="89"/>
      <c r="J26" s="21"/>
      <c r="M26" s="103"/>
      <c r="N26" s="103"/>
      <c r="O26" s="103"/>
      <c r="P26" s="103"/>
      <c r="Q26" s="103"/>
      <c r="R26" s="103"/>
      <c r="S26" s="112"/>
      <c r="T26" s="112"/>
      <c r="U26" s="103"/>
      <c r="Y26" s="103"/>
    </row>
    <row r="27" spans="1:25" s="135" customFormat="1" ht="17.399999999999999" customHeight="1" thickBot="1" x14ac:dyDescent="0.35">
      <c r="A27" s="131" t="s">
        <v>26</v>
      </c>
      <c r="B27" s="132"/>
      <c r="C27" s="133"/>
      <c r="D27" s="62">
        <f>SUM(D16+D25)</f>
        <v>39985577</v>
      </c>
      <c r="E27" s="89"/>
      <c r="F27" s="62">
        <f>SUM(F16+F25)</f>
        <v>36810274</v>
      </c>
      <c r="G27" s="89"/>
      <c r="H27" s="62">
        <f>SUM(H16+H25)</f>
        <v>21965306</v>
      </c>
      <c r="I27" s="89"/>
      <c r="J27" s="62">
        <f>SUM(J16+J25)</f>
        <v>20319802</v>
      </c>
      <c r="K27" s="231"/>
      <c r="L27" s="231"/>
      <c r="M27" s="232"/>
      <c r="N27" s="232"/>
      <c r="O27" s="232"/>
      <c r="P27" s="232"/>
      <c r="Q27" s="232"/>
      <c r="R27" s="232"/>
      <c r="S27" s="112"/>
      <c r="T27" s="112"/>
      <c r="U27" s="232"/>
      <c r="V27" s="231"/>
      <c r="W27" s="231"/>
      <c r="Y27" s="136"/>
    </row>
    <row r="28" spans="1:25" s="135" customFormat="1" ht="13.5" customHeight="1" thickTop="1" x14ac:dyDescent="0.3">
      <c r="A28" s="131"/>
      <c r="B28" s="132"/>
      <c r="C28" s="133"/>
      <c r="D28" s="139"/>
      <c r="E28" s="134"/>
      <c r="F28" s="139"/>
      <c r="G28" s="134"/>
      <c r="H28" s="139"/>
      <c r="I28" s="134"/>
      <c r="J28" s="139"/>
      <c r="K28" s="231"/>
      <c r="L28" s="231"/>
      <c r="M28" s="232"/>
      <c r="N28" s="232"/>
      <c r="O28" s="232"/>
      <c r="P28" s="232"/>
      <c r="Q28" s="232"/>
      <c r="R28" s="232"/>
      <c r="S28" s="231"/>
      <c r="T28" s="231"/>
      <c r="U28" s="232"/>
      <c r="V28" s="231"/>
      <c r="W28" s="231"/>
      <c r="Y28" s="136"/>
    </row>
    <row r="29" spans="1:25" s="207" customFormat="1" ht="20.55" customHeight="1" x14ac:dyDescent="0.25">
      <c r="A29" s="16" t="s">
        <v>57</v>
      </c>
      <c r="B29" s="204"/>
      <c r="C29" s="205"/>
      <c r="D29" s="206"/>
      <c r="E29" s="206"/>
      <c r="F29" s="206"/>
      <c r="G29" s="206"/>
      <c r="H29" s="206"/>
      <c r="I29" s="206"/>
      <c r="J29" s="206"/>
      <c r="M29" s="208"/>
      <c r="N29" s="208"/>
      <c r="O29" s="208"/>
      <c r="P29" s="208"/>
      <c r="Q29" s="208"/>
      <c r="R29" s="208"/>
      <c r="U29" s="208"/>
      <c r="Y29" s="208"/>
    </row>
    <row r="30" spans="1:25" ht="20.55" customHeight="1" x14ac:dyDescent="0.25">
      <c r="A30" s="203" t="s">
        <v>43</v>
      </c>
      <c r="B30" s="2"/>
      <c r="C30" s="11"/>
      <c r="D30" s="11"/>
      <c r="E30" s="11"/>
      <c r="F30" s="11"/>
      <c r="G30" s="11"/>
      <c r="H30" s="11"/>
      <c r="I30" s="11"/>
      <c r="J30" s="11"/>
    </row>
    <row r="31" spans="1:25" ht="15" customHeight="1" x14ac:dyDescent="0.25">
      <c r="A31" s="24"/>
      <c r="B31" s="2"/>
      <c r="C31" s="11"/>
      <c r="D31" s="11"/>
      <c r="E31" s="11"/>
      <c r="F31" s="11"/>
      <c r="G31" s="11"/>
      <c r="H31" s="11"/>
      <c r="I31" s="11"/>
      <c r="J31" s="11"/>
    </row>
    <row r="32" spans="1:25" s="47" customFormat="1" ht="18.75" customHeight="1" x14ac:dyDescent="0.25">
      <c r="A32" s="78"/>
      <c r="B32" s="2"/>
      <c r="C32" s="40"/>
      <c r="D32" s="242" t="s">
        <v>60</v>
      </c>
      <c r="E32" s="242"/>
      <c r="F32" s="242"/>
      <c r="G32" s="40"/>
      <c r="H32" s="242" t="s">
        <v>76</v>
      </c>
      <c r="I32" s="242"/>
      <c r="J32" s="242"/>
      <c r="K32" s="68"/>
      <c r="L32" s="68"/>
      <c r="M32" s="103"/>
      <c r="N32" s="103"/>
      <c r="O32" s="103"/>
      <c r="P32" s="103"/>
      <c r="Q32" s="103"/>
      <c r="R32" s="68"/>
      <c r="S32" s="68"/>
      <c r="T32" s="68"/>
      <c r="U32" s="103"/>
      <c r="V32" s="68"/>
      <c r="W32" s="68"/>
      <c r="Y32" s="109"/>
    </row>
    <row r="33" spans="1:25" s="47" customFormat="1" ht="18.75" customHeight="1" x14ac:dyDescent="0.25">
      <c r="A33" s="78"/>
      <c r="B33" s="2"/>
      <c r="C33" s="40"/>
      <c r="D33" s="242" t="s">
        <v>61</v>
      </c>
      <c r="E33" s="242"/>
      <c r="F33" s="242"/>
      <c r="G33" s="40"/>
      <c r="H33" s="242" t="s">
        <v>77</v>
      </c>
      <c r="I33" s="242"/>
      <c r="J33" s="242"/>
      <c r="K33" s="68"/>
      <c r="L33" s="68"/>
      <c r="M33" s="103"/>
      <c r="N33" s="103"/>
      <c r="O33" s="103"/>
      <c r="P33" s="103"/>
      <c r="Q33" s="103"/>
      <c r="R33" s="68"/>
      <c r="S33" s="68"/>
      <c r="T33" s="68"/>
      <c r="U33" s="103"/>
      <c r="V33" s="68"/>
      <c r="W33" s="68"/>
      <c r="Y33" s="109"/>
    </row>
    <row r="34" spans="1:25" s="47" customFormat="1" ht="18.75" customHeight="1" x14ac:dyDescent="0.25">
      <c r="A34" s="24"/>
      <c r="B34" s="2"/>
      <c r="C34" s="40"/>
      <c r="D34" s="229" t="s">
        <v>58</v>
      </c>
      <c r="E34" s="39"/>
      <c r="F34" s="123" t="s">
        <v>45</v>
      </c>
      <c r="G34" s="39"/>
      <c r="H34" s="229" t="s">
        <v>58</v>
      </c>
      <c r="I34" s="39"/>
      <c r="J34" s="123" t="s">
        <v>45</v>
      </c>
      <c r="K34" s="68"/>
      <c r="L34" s="68"/>
      <c r="M34" s="103"/>
      <c r="N34" s="103"/>
      <c r="O34" s="103"/>
      <c r="P34" s="103"/>
      <c r="Q34" s="103"/>
      <c r="R34" s="68"/>
      <c r="S34" s="68"/>
      <c r="T34" s="68"/>
      <c r="U34" s="103"/>
      <c r="V34" s="68"/>
      <c r="W34" s="68"/>
      <c r="Y34" s="109"/>
    </row>
    <row r="35" spans="1:25" ht="18.75" customHeight="1" x14ac:dyDescent="0.25">
      <c r="A35" s="203" t="s">
        <v>17</v>
      </c>
      <c r="B35" s="195" t="s">
        <v>6</v>
      </c>
      <c r="C35" s="40"/>
      <c r="D35" s="39">
        <v>2024</v>
      </c>
      <c r="E35" s="39"/>
      <c r="F35" s="39">
        <v>2024</v>
      </c>
      <c r="G35" s="39"/>
      <c r="H35" s="39">
        <v>2024</v>
      </c>
      <c r="I35" s="39"/>
      <c r="J35" s="39">
        <v>2024</v>
      </c>
    </row>
    <row r="36" spans="1:25" ht="18.75" customHeight="1" x14ac:dyDescent="0.25">
      <c r="A36" s="203"/>
      <c r="B36" s="240"/>
      <c r="C36" s="40"/>
      <c r="D36" s="39" t="s">
        <v>184</v>
      </c>
      <c r="E36" s="39"/>
      <c r="F36" s="39"/>
      <c r="G36" s="39"/>
      <c r="H36" s="39" t="s">
        <v>184</v>
      </c>
      <c r="I36" s="39"/>
      <c r="J36" s="39"/>
    </row>
    <row r="37" spans="1:25" ht="18.75" customHeight="1" x14ac:dyDescent="0.25">
      <c r="A37" s="11"/>
      <c r="B37" s="2"/>
      <c r="C37" s="40"/>
      <c r="D37" s="243" t="s">
        <v>44</v>
      </c>
      <c r="E37" s="243"/>
      <c r="F37" s="243"/>
      <c r="G37" s="243"/>
      <c r="H37" s="243"/>
      <c r="I37" s="243"/>
      <c r="J37" s="243"/>
    </row>
    <row r="38" spans="1:25" ht="18.75" customHeight="1" x14ac:dyDescent="0.25">
      <c r="A38" s="8" t="s">
        <v>27</v>
      </c>
      <c r="B38" s="2"/>
      <c r="C38" s="40"/>
      <c r="D38" s="69"/>
      <c r="E38" s="69"/>
      <c r="F38" s="69"/>
      <c r="G38" s="69"/>
      <c r="H38" s="69"/>
      <c r="I38" s="69"/>
      <c r="J38" s="69"/>
    </row>
    <row r="39" spans="1:25" ht="18.75" customHeight="1" x14ac:dyDescent="0.25">
      <c r="A39" s="11" t="s">
        <v>90</v>
      </c>
      <c r="B39" s="2">
        <v>2</v>
      </c>
      <c r="C39" s="40"/>
      <c r="D39" s="70">
        <f>H39</f>
        <v>2988747</v>
      </c>
      <c r="E39" s="82"/>
      <c r="F39" s="55">
        <v>2216507</v>
      </c>
      <c r="G39" s="10"/>
      <c r="H39" s="70">
        <v>2988747</v>
      </c>
      <c r="I39" s="10"/>
      <c r="J39" s="55">
        <v>2216507</v>
      </c>
      <c r="S39" s="112"/>
      <c r="T39" s="90"/>
    </row>
    <row r="40" spans="1:25" ht="18.75" customHeight="1" x14ac:dyDescent="0.25">
      <c r="A40" s="11" t="s">
        <v>153</v>
      </c>
      <c r="B40" s="202">
        <v>6</v>
      </c>
      <c r="C40" s="40"/>
      <c r="D40" s="70">
        <f t="shared" ref="D40:D43" si="2">H40</f>
        <v>649000</v>
      </c>
      <c r="E40" s="82"/>
      <c r="F40" s="55">
        <v>30000</v>
      </c>
      <c r="G40" s="10"/>
      <c r="H40" s="70">
        <v>649000</v>
      </c>
      <c r="I40" s="10"/>
      <c r="J40" s="55">
        <v>30000</v>
      </c>
      <c r="S40" s="112"/>
      <c r="T40" s="90"/>
    </row>
    <row r="41" spans="1:25" ht="18.75" customHeight="1" x14ac:dyDescent="0.25">
      <c r="A41" s="11" t="s">
        <v>154</v>
      </c>
      <c r="B41" s="2"/>
      <c r="C41" s="40"/>
      <c r="D41" s="70">
        <f t="shared" si="2"/>
        <v>1306</v>
      </c>
      <c r="E41" s="82"/>
      <c r="F41" s="55">
        <v>1285</v>
      </c>
      <c r="G41" s="10"/>
      <c r="H41" s="70">
        <v>1306</v>
      </c>
      <c r="I41" s="10"/>
      <c r="J41" s="55">
        <v>1285</v>
      </c>
      <c r="S41" s="112"/>
      <c r="T41" s="90"/>
    </row>
    <row r="42" spans="1:25" ht="18.75" customHeight="1" x14ac:dyDescent="0.25">
      <c r="A42" s="162" t="s">
        <v>163</v>
      </c>
      <c r="B42" s="228">
        <v>4</v>
      </c>
      <c r="C42" s="40"/>
      <c r="D42" s="70">
        <f t="shared" si="2"/>
        <v>2403502</v>
      </c>
      <c r="E42" s="82"/>
      <c r="F42" s="55">
        <v>3303018</v>
      </c>
      <c r="G42" s="10"/>
      <c r="H42" s="70">
        <v>2403502</v>
      </c>
      <c r="I42" s="10"/>
      <c r="J42" s="55">
        <v>3303018</v>
      </c>
      <c r="S42" s="112"/>
      <c r="T42" s="90"/>
    </row>
    <row r="43" spans="1:25" ht="18.75" customHeight="1" x14ac:dyDescent="0.25">
      <c r="A43" s="11" t="s">
        <v>38</v>
      </c>
      <c r="B43" s="2"/>
      <c r="C43" s="40"/>
      <c r="D43" s="70">
        <f t="shared" si="2"/>
        <v>46018</v>
      </c>
      <c r="E43" s="82"/>
      <c r="F43" s="55">
        <v>54669</v>
      </c>
      <c r="G43" s="10"/>
      <c r="H43" s="70">
        <v>46018</v>
      </c>
      <c r="I43" s="10"/>
      <c r="J43" s="55">
        <v>54669</v>
      </c>
      <c r="S43" s="112"/>
      <c r="T43" s="90"/>
    </row>
    <row r="44" spans="1:25" ht="18.75" customHeight="1" x14ac:dyDescent="0.25">
      <c r="A44" s="6" t="s">
        <v>28</v>
      </c>
      <c r="B44" s="2"/>
      <c r="C44" s="40"/>
      <c r="D44" s="19">
        <f>SUM(D39:D43)</f>
        <v>6088573</v>
      </c>
      <c r="E44" s="89"/>
      <c r="F44" s="19">
        <f>SUM(F39:F43)</f>
        <v>5605479</v>
      </c>
      <c r="G44" s="89"/>
      <c r="H44" s="19">
        <f>SUM(H39:H43)</f>
        <v>6088573</v>
      </c>
      <c r="I44" s="89"/>
      <c r="J44" s="19">
        <f>SUM(J39:J43)</f>
        <v>5605479</v>
      </c>
      <c r="S44" s="112"/>
      <c r="T44" s="90"/>
    </row>
    <row r="45" spans="1:25" ht="15" customHeight="1" x14ac:dyDescent="0.25">
      <c r="A45" s="6"/>
      <c r="B45" s="2"/>
      <c r="C45" s="40"/>
      <c r="D45" s="10"/>
      <c r="E45" s="10"/>
      <c r="F45" s="10"/>
      <c r="G45" s="10"/>
      <c r="H45" s="10"/>
      <c r="I45" s="10"/>
      <c r="J45" s="10"/>
      <c r="S45" s="112"/>
      <c r="T45" s="90"/>
    </row>
    <row r="46" spans="1:25" ht="18.75" customHeight="1" x14ac:dyDescent="0.25">
      <c r="A46" s="8" t="s">
        <v>29</v>
      </c>
      <c r="B46" s="2"/>
      <c r="C46" s="40"/>
      <c r="D46" s="10"/>
      <c r="E46" s="10"/>
      <c r="F46" s="10"/>
      <c r="G46" s="10"/>
      <c r="H46" s="10"/>
      <c r="I46" s="10"/>
      <c r="J46" s="10"/>
      <c r="S46" s="112"/>
      <c r="T46" s="90"/>
    </row>
    <row r="47" spans="1:25" ht="18.45" customHeight="1" x14ac:dyDescent="0.25">
      <c r="A47" s="11" t="s">
        <v>98</v>
      </c>
      <c r="B47" s="2"/>
      <c r="C47" s="40"/>
      <c r="D47" s="73">
        <f>H47</f>
        <v>168881</v>
      </c>
      <c r="E47" s="10"/>
      <c r="F47" s="55">
        <v>165558</v>
      </c>
      <c r="G47" s="10"/>
      <c r="H47" s="73">
        <v>168881</v>
      </c>
      <c r="I47" s="10"/>
      <c r="J47" s="55">
        <v>165558</v>
      </c>
      <c r="S47" s="112"/>
      <c r="T47" s="90"/>
    </row>
    <row r="48" spans="1:25" ht="18.75" customHeight="1" x14ac:dyDescent="0.25">
      <c r="A48" s="11" t="s">
        <v>48</v>
      </c>
      <c r="B48" s="2"/>
      <c r="C48" s="40"/>
      <c r="D48" s="73">
        <f t="shared" ref="D48:D49" si="3">H48</f>
        <v>1032683</v>
      </c>
      <c r="E48" s="10"/>
      <c r="F48" s="55">
        <v>801355</v>
      </c>
      <c r="G48" s="10"/>
      <c r="H48" s="73">
        <v>1032683</v>
      </c>
      <c r="I48" s="10"/>
      <c r="J48" s="55">
        <v>801355</v>
      </c>
      <c r="L48" s="233"/>
      <c r="S48" s="112"/>
      <c r="T48" s="90"/>
    </row>
    <row r="49" spans="1:20" ht="18.75" customHeight="1" x14ac:dyDescent="0.25">
      <c r="A49" s="11" t="s">
        <v>155</v>
      </c>
      <c r="B49" s="202"/>
      <c r="C49" s="40"/>
      <c r="D49" s="73">
        <f t="shared" si="3"/>
        <v>684</v>
      </c>
      <c r="E49" s="10"/>
      <c r="F49" s="55">
        <v>1019</v>
      </c>
      <c r="G49" s="10"/>
      <c r="H49" s="73">
        <v>684</v>
      </c>
      <c r="I49" s="10"/>
      <c r="J49" s="55">
        <v>1019</v>
      </c>
      <c r="L49" s="233"/>
      <c r="S49" s="112"/>
      <c r="T49" s="90"/>
    </row>
    <row r="50" spans="1:20" ht="18.75" customHeight="1" x14ac:dyDescent="0.25">
      <c r="A50" s="6" t="s">
        <v>30</v>
      </c>
      <c r="B50" s="2"/>
      <c r="C50" s="40"/>
      <c r="D50" s="19">
        <f>SUM(D47:D49)</f>
        <v>1202248</v>
      </c>
      <c r="E50" s="89"/>
      <c r="F50" s="19">
        <f>SUM(F47:F49)</f>
        <v>967932</v>
      </c>
      <c r="G50" s="89"/>
      <c r="H50" s="19">
        <f>SUM(H47:H49)</f>
        <v>1202248</v>
      </c>
      <c r="I50" s="89"/>
      <c r="J50" s="19">
        <f>SUM(J47:J49)</f>
        <v>967932</v>
      </c>
      <c r="S50" s="112"/>
      <c r="T50" s="90"/>
    </row>
    <row r="51" spans="1:20" ht="18.45" customHeight="1" x14ac:dyDescent="0.25">
      <c r="A51" s="6"/>
      <c r="B51" s="2"/>
      <c r="C51" s="40"/>
      <c r="D51" s="158"/>
      <c r="E51" s="89"/>
      <c r="F51" s="158"/>
      <c r="G51" s="89"/>
      <c r="H51" s="158"/>
      <c r="I51" s="89"/>
      <c r="J51" s="158"/>
      <c r="S51" s="112"/>
      <c r="T51" s="90"/>
    </row>
    <row r="52" spans="1:20" ht="18.45" customHeight="1" x14ac:dyDescent="0.25">
      <c r="A52" s="6" t="s">
        <v>31</v>
      </c>
      <c r="B52" s="2"/>
      <c r="C52" s="40"/>
      <c r="D52" s="95">
        <f>SUM(D44+D50)</f>
        <v>7290821</v>
      </c>
      <c r="E52" s="88"/>
      <c r="F52" s="95">
        <f>SUM(F44+F50)</f>
        <v>6573411</v>
      </c>
      <c r="G52" s="88"/>
      <c r="H52" s="95">
        <f>SUM(H44+H50)</f>
        <v>7290821</v>
      </c>
      <c r="I52" s="88"/>
      <c r="J52" s="95">
        <f>SUM(J44+J50)</f>
        <v>6573411</v>
      </c>
      <c r="S52" s="112"/>
      <c r="T52" s="90"/>
    </row>
    <row r="53" spans="1:20" ht="13.8" x14ac:dyDescent="0.25">
      <c r="A53" s="6"/>
      <c r="B53" s="2"/>
      <c r="C53" s="40"/>
      <c r="D53" s="15"/>
      <c r="E53" s="15"/>
      <c r="F53" s="15"/>
      <c r="G53" s="15"/>
      <c r="H53" s="15"/>
      <c r="I53" s="15"/>
      <c r="J53" s="15"/>
      <c r="S53" s="112"/>
      <c r="T53" s="90"/>
    </row>
    <row r="54" spans="1:20" ht="18.75" customHeight="1" x14ac:dyDescent="0.25">
      <c r="A54" s="8" t="s">
        <v>32</v>
      </c>
      <c r="B54" s="2"/>
      <c r="C54" s="40"/>
      <c r="D54" s="69"/>
      <c r="E54" s="69"/>
      <c r="F54" s="69"/>
      <c r="G54" s="69"/>
      <c r="H54" s="69"/>
      <c r="I54" s="69"/>
      <c r="J54" s="69"/>
      <c r="S54" s="112"/>
      <c r="T54" s="90"/>
    </row>
    <row r="55" spans="1:20" ht="18.75" customHeight="1" x14ac:dyDescent="0.25">
      <c r="A55" s="11" t="s">
        <v>33</v>
      </c>
      <c r="B55" s="2"/>
      <c r="C55" s="40"/>
      <c r="D55" s="69"/>
      <c r="E55" s="69"/>
      <c r="F55" s="69"/>
      <c r="G55" s="69"/>
      <c r="H55" s="69"/>
      <c r="I55" s="69"/>
      <c r="J55" s="69"/>
      <c r="S55" s="112"/>
      <c r="T55" s="90"/>
    </row>
    <row r="56" spans="1:20" ht="18.75" customHeight="1" x14ac:dyDescent="0.25">
      <c r="A56" s="137" t="s">
        <v>78</v>
      </c>
      <c r="B56" s="2"/>
      <c r="C56" s="40"/>
      <c r="D56" s="45"/>
      <c r="E56" s="79"/>
      <c r="F56" s="45"/>
      <c r="G56" s="79"/>
      <c r="H56" s="45"/>
      <c r="I56" s="79"/>
      <c r="J56" s="45"/>
      <c r="S56" s="112"/>
      <c r="T56" s="90"/>
    </row>
    <row r="57" spans="1:20" ht="16.8" customHeight="1" x14ac:dyDescent="0.25">
      <c r="A57" s="138" t="s">
        <v>86</v>
      </c>
      <c r="B57" s="2"/>
      <c r="C57" s="40"/>
      <c r="D57" s="15"/>
      <c r="E57" s="115"/>
      <c r="F57" s="15"/>
      <c r="G57" s="115"/>
      <c r="H57" s="15"/>
      <c r="I57" s="115"/>
      <c r="J57" s="15"/>
      <c r="S57" s="112"/>
      <c r="T57" s="90"/>
    </row>
    <row r="58" spans="1:20" ht="16.8" customHeight="1" thickBot="1" x14ac:dyDescent="0.3">
      <c r="A58" s="138" t="s">
        <v>87</v>
      </c>
      <c r="B58" s="2"/>
      <c r="C58" s="40"/>
      <c r="D58" s="154">
        <f>H58</f>
        <v>201600</v>
      </c>
      <c r="E58" s="79"/>
      <c r="F58" s="154">
        <v>201600</v>
      </c>
      <c r="G58" s="79"/>
      <c r="H58" s="154">
        <v>201600</v>
      </c>
      <c r="I58" s="79"/>
      <c r="J58" s="154">
        <v>201600</v>
      </c>
      <c r="S58" s="112"/>
      <c r="T58" s="90"/>
    </row>
    <row r="59" spans="1:20" ht="16.8" customHeight="1" thickTop="1" x14ac:dyDescent="0.25">
      <c r="A59" s="11" t="s">
        <v>91</v>
      </c>
      <c r="B59" s="2"/>
      <c r="C59" s="40"/>
      <c r="D59" s="45"/>
      <c r="E59" s="69"/>
      <c r="F59" s="45"/>
      <c r="G59" s="69"/>
      <c r="H59" s="45"/>
      <c r="I59" s="69"/>
      <c r="J59" s="45"/>
      <c r="S59" s="112"/>
      <c r="T59" s="90"/>
    </row>
    <row r="60" spans="1:20" ht="19.2" customHeight="1" x14ac:dyDescent="0.25">
      <c r="A60" s="138" t="s">
        <v>86</v>
      </c>
      <c r="B60" s="2"/>
      <c r="C60" s="40"/>
      <c r="D60" s="10"/>
      <c r="E60" s="69"/>
      <c r="F60" s="10"/>
      <c r="G60" s="69"/>
      <c r="H60" s="10"/>
      <c r="I60" s="69"/>
      <c r="J60" s="10"/>
      <c r="S60" s="112"/>
      <c r="T60" s="90"/>
    </row>
    <row r="61" spans="1:20" ht="19.2" customHeight="1" x14ac:dyDescent="0.25">
      <c r="A61" s="138" t="s">
        <v>87</v>
      </c>
      <c r="B61" s="2"/>
      <c r="C61" s="40"/>
      <c r="D61" s="10">
        <f>H61</f>
        <v>201600</v>
      </c>
      <c r="E61" s="69"/>
      <c r="F61" s="10">
        <v>201600</v>
      </c>
      <c r="G61" s="69"/>
      <c r="H61" s="10">
        <v>201600</v>
      </c>
      <c r="I61" s="69"/>
      <c r="J61" s="10">
        <v>201600</v>
      </c>
      <c r="S61" s="112"/>
      <c r="T61" s="90"/>
    </row>
    <row r="62" spans="1:20" ht="18.75" customHeight="1" x14ac:dyDescent="0.25">
      <c r="A62" s="11" t="s">
        <v>53</v>
      </c>
      <c r="B62" s="2"/>
      <c r="C62" s="40"/>
      <c r="D62" s="10"/>
      <c r="E62" s="10"/>
      <c r="F62" s="10"/>
      <c r="G62" s="10"/>
      <c r="H62" s="10"/>
      <c r="I62" s="10"/>
      <c r="J62" s="10"/>
      <c r="S62" s="112"/>
      <c r="T62" s="90"/>
    </row>
    <row r="63" spans="1:20" ht="18.75" customHeight="1" x14ac:dyDescent="0.25">
      <c r="A63" s="11" t="s">
        <v>34</v>
      </c>
      <c r="B63" s="2"/>
      <c r="C63" s="40"/>
      <c r="D63" s="10"/>
      <c r="E63" s="10"/>
      <c r="F63" s="10"/>
      <c r="G63" s="10"/>
      <c r="H63" s="10"/>
      <c r="I63" s="10"/>
      <c r="J63" s="10"/>
      <c r="S63" s="112"/>
      <c r="T63" s="90"/>
    </row>
    <row r="64" spans="1:20" ht="18.75" customHeight="1" x14ac:dyDescent="0.25">
      <c r="A64" s="30" t="s">
        <v>92</v>
      </c>
      <c r="B64" s="2"/>
      <c r="C64" s="40"/>
      <c r="D64" s="86">
        <f>H64</f>
        <v>20160</v>
      </c>
      <c r="E64" s="10"/>
      <c r="F64" s="172">
        <v>20160</v>
      </c>
      <c r="G64" s="10"/>
      <c r="H64" s="86">
        <v>20160</v>
      </c>
      <c r="I64" s="10"/>
      <c r="J64" s="172">
        <v>20160</v>
      </c>
      <c r="S64" s="112"/>
      <c r="T64" s="90"/>
    </row>
    <row r="65" spans="1:20" ht="18.75" customHeight="1" x14ac:dyDescent="0.25">
      <c r="A65" s="30" t="s">
        <v>62</v>
      </c>
      <c r="B65" s="2"/>
      <c r="C65" s="40"/>
      <c r="D65" s="86">
        <f>H65</f>
        <v>2500000</v>
      </c>
      <c r="E65" s="10"/>
      <c r="F65" s="172">
        <v>2500000</v>
      </c>
      <c r="G65" s="10"/>
      <c r="H65" s="86">
        <v>2500000</v>
      </c>
      <c r="I65" s="10"/>
      <c r="J65" s="172">
        <v>2500000</v>
      </c>
      <c r="S65" s="112"/>
      <c r="T65" s="90"/>
    </row>
    <row r="66" spans="1:20" ht="18.75" customHeight="1" x14ac:dyDescent="0.25">
      <c r="A66" s="30" t="s">
        <v>49</v>
      </c>
      <c r="B66" s="2"/>
      <c r="C66" s="40"/>
      <c r="D66" s="45">
        <v>25498959</v>
      </c>
      <c r="E66" s="45"/>
      <c r="F66" s="172">
        <v>24725554</v>
      </c>
      <c r="G66" s="45"/>
      <c r="H66" s="124">
        <v>7321978</v>
      </c>
      <c r="I66" s="45"/>
      <c r="J66" s="172">
        <v>7293621</v>
      </c>
      <c r="L66" s="54"/>
      <c r="S66" s="112"/>
      <c r="T66" s="90"/>
    </row>
    <row r="67" spans="1:20" ht="18.75" customHeight="1" x14ac:dyDescent="0.25">
      <c r="A67" s="30" t="s">
        <v>50</v>
      </c>
      <c r="B67" s="2"/>
      <c r="C67" s="40"/>
      <c r="D67" s="44">
        <v>4474037</v>
      </c>
      <c r="E67" s="45"/>
      <c r="F67" s="172">
        <v>2789549</v>
      </c>
      <c r="G67" s="45"/>
      <c r="H67" s="44">
        <v>4630747</v>
      </c>
      <c r="I67" s="45"/>
      <c r="J67" s="172">
        <v>3731010</v>
      </c>
      <c r="L67" s="54"/>
      <c r="S67" s="112"/>
      <c r="T67" s="90"/>
    </row>
    <row r="68" spans="1:20" ht="18.75" customHeight="1" x14ac:dyDescent="0.25">
      <c r="A68" s="6" t="s">
        <v>35</v>
      </c>
      <c r="B68" s="2"/>
      <c r="C68" s="40"/>
      <c r="D68" s="19">
        <f>SUM(D60:D67)</f>
        <v>32694756</v>
      </c>
      <c r="E68" s="89"/>
      <c r="F68" s="19">
        <f>SUM(F61:F67)</f>
        <v>30236863</v>
      </c>
      <c r="G68" s="89"/>
      <c r="H68" s="19">
        <f>SUM(H60:H67)</f>
        <v>14674485</v>
      </c>
      <c r="I68" s="7"/>
      <c r="J68" s="19">
        <f>SUM(J60:J67)</f>
        <v>13746391</v>
      </c>
      <c r="S68" s="112"/>
      <c r="T68" s="90"/>
    </row>
    <row r="69" spans="1:20" ht="15" customHeight="1" x14ac:dyDescent="0.25">
      <c r="A69" s="6"/>
      <c r="B69" s="2"/>
      <c r="C69" s="40"/>
      <c r="D69" s="89"/>
      <c r="E69" s="89"/>
      <c r="F69" s="89"/>
      <c r="G69" s="89"/>
      <c r="H69" s="89"/>
      <c r="I69" s="7"/>
      <c r="J69" s="89"/>
      <c r="S69" s="112"/>
      <c r="T69" s="90"/>
    </row>
    <row r="70" spans="1:20" ht="18.75" customHeight="1" thickBot="1" x14ac:dyDescent="0.3">
      <c r="A70" s="6" t="s">
        <v>36</v>
      </c>
      <c r="B70" s="2"/>
      <c r="C70" s="40"/>
      <c r="D70" s="62">
        <f>SUM(D52+D68)</f>
        <v>39985577</v>
      </c>
      <c r="E70" s="61"/>
      <c r="F70" s="62">
        <f>SUM(F52+F68)</f>
        <v>36810274</v>
      </c>
      <c r="G70" s="61"/>
      <c r="H70" s="62">
        <f>SUM(H52+H68)</f>
        <v>21965306</v>
      </c>
      <c r="I70" s="7"/>
      <c r="J70" s="62">
        <f>SUM(J52+J68)</f>
        <v>20319802</v>
      </c>
      <c r="S70" s="112"/>
      <c r="T70" s="90"/>
    </row>
    <row r="71" spans="1:20" ht="15" customHeight="1" thickTop="1" x14ac:dyDescent="0.25">
      <c r="A71" s="6"/>
      <c r="B71" s="2"/>
      <c r="C71" s="40"/>
      <c r="D71" s="125"/>
      <c r="E71" s="15"/>
      <c r="F71" s="125"/>
      <c r="G71" s="15"/>
      <c r="H71" s="125"/>
      <c r="I71" s="15"/>
      <c r="J71" s="125"/>
    </row>
    <row r="72" spans="1:20" ht="18.75" customHeight="1" x14ac:dyDescent="0.25">
      <c r="A72" s="31"/>
      <c r="B72" s="2"/>
      <c r="C72" s="50"/>
      <c r="D72" s="34"/>
      <c r="E72" s="79"/>
      <c r="F72" s="79"/>
      <c r="G72" s="79"/>
      <c r="H72" s="34"/>
      <c r="I72" s="79"/>
      <c r="J72" s="79"/>
    </row>
    <row r="73" spans="1:20" ht="18.75" customHeight="1" x14ac:dyDescent="0.25">
      <c r="A73" s="4"/>
      <c r="B73" s="4"/>
      <c r="D73" s="29"/>
      <c r="E73" s="29"/>
      <c r="F73" s="29"/>
      <c r="G73" s="29"/>
      <c r="H73" s="29"/>
      <c r="I73" s="29"/>
      <c r="J73" s="29"/>
    </row>
    <row r="74" spans="1:20" ht="18.75" customHeight="1" x14ac:dyDescent="0.25">
      <c r="A74" s="4"/>
      <c r="B74" s="4"/>
      <c r="D74" s="226">
        <f>D70-D27</f>
        <v>0</v>
      </c>
      <c r="E74" s="226">
        <f>E70-E27</f>
        <v>0</v>
      </c>
      <c r="F74" s="226">
        <f>F70-F27</f>
        <v>0</v>
      </c>
      <c r="G74" s="29"/>
      <c r="H74" s="226">
        <f>H70-H27</f>
        <v>0</v>
      </c>
      <c r="I74" s="226"/>
      <c r="J74" s="226">
        <f>J70-J27</f>
        <v>0</v>
      </c>
    </row>
    <row r="75" spans="1:20" ht="18.75" customHeight="1" x14ac:dyDescent="0.25">
      <c r="A75" s="4"/>
      <c r="B75" s="4"/>
      <c r="D75" s="29"/>
      <c r="E75" s="29"/>
      <c r="F75" s="29"/>
      <c r="G75" s="29"/>
      <c r="H75" s="29"/>
      <c r="I75" s="29"/>
      <c r="J75" s="29"/>
    </row>
    <row r="76" spans="1:20" ht="18.75" customHeight="1" x14ac:dyDescent="0.25">
      <c r="A76" s="4"/>
      <c r="B76" s="4"/>
      <c r="D76" s="29"/>
      <c r="E76" s="29"/>
      <c r="F76" s="29"/>
      <c r="G76" s="29"/>
      <c r="H76" s="29"/>
      <c r="I76" s="29"/>
      <c r="J76" s="29"/>
    </row>
    <row r="77" spans="1:20" ht="18.75" customHeight="1" x14ac:dyDescent="0.25">
      <c r="A77" s="4"/>
      <c r="B77" s="4"/>
      <c r="D77" s="29"/>
      <c r="E77" s="29"/>
      <c r="F77" s="29"/>
      <c r="G77" s="29"/>
      <c r="H77" s="29"/>
      <c r="I77" s="29"/>
      <c r="J77" s="29"/>
    </row>
    <row r="78" spans="1:20" ht="18.75" customHeight="1" x14ac:dyDescent="0.25">
      <c r="A78" s="4"/>
      <c r="B78" s="4"/>
      <c r="D78" s="29"/>
      <c r="E78" s="29"/>
      <c r="F78" s="29"/>
      <c r="G78" s="29"/>
      <c r="H78" s="29"/>
      <c r="I78" s="29"/>
      <c r="J78" s="29"/>
    </row>
    <row r="79" spans="1:20" ht="18.75" customHeight="1" x14ac:dyDescent="0.25">
      <c r="A79" s="4"/>
      <c r="B79" s="4"/>
      <c r="D79" s="29"/>
      <c r="E79" s="29"/>
      <c r="F79" s="29"/>
      <c r="G79" s="29"/>
      <c r="H79" s="29"/>
      <c r="I79" s="29"/>
      <c r="J79" s="29"/>
    </row>
    <row r="80" spans="1:20" ht="18.75" customHeight="1" x14ac:dyDescent="0.25">
      <c r="A80" s="4"/>
      <c r="B80" s="4"/>
      <c r="D80" s="29"/>
      <c r="E80" s="29"/>
      <c r="F80" s="29"/>
      <c r="G80" s="29"/>
      <c r="H80" s="29"/>
      <c r="I80" s="29"/>
      <c r="J80" s="29"/>
    </row>
    <row r="81" spans="1:10" ht="18.75" customHeight="1" x14ac:dyDescent="0.25">
      <c r="A81" s="4"/>
      <c r="B81" s="4"/>
      <c r="D81" s="29"/>
      <c r="E81" s="29"/>
      <c r="F81" s="29"/>
      <c r="G81" s="29"/>
      <c r="H81" s="29"/>
      <c r="I81" s="29"/>
      <c r="J81" s="29"/>
    </row>
    <row r="82" spans="1:10" ht="18.75" customHeight="1" x14ac:dyDescent="0.25">
      <c r="A82" s="4"/>
      <c r="B82" s="4"/>
      <c r="D82" s="29"/>
      <c r="E82" s="29"/>
      <c r="F82" s="29"/>
      <c r="G82" s="29"/>
      <c r="H82" s="29"/>
      <c r="I82" s="29"/>
      <c r="J82" s="29"/>
    </row>
    <row r="83" spans="1:10" ht="18.75" customHeight="1" x14ac:dyDescent="0.25">
      <c r="A83" s="4"/>
      <c r="B83" s="4"/>
      <c r="D83" s="29"/>
      <c r="E83" s="29"/>
      <c r="F83" s="29"/>
      <c r="G83" s="29"/>
      <c r="H83" s="29"/>
      <c r="I83" s="29"/>
      <c r="J83" s="29"/>
    </row>
    <row r="84" spans="1:10" ht="18.75" customHeight="1" x14ac:dyDescent="0.25">
      <c r="A84" s="4"/>
      <c r="B84" s="4"/>
      <c r="D84" s="29"/>
      <c r="E84" s="29"/>
      <c r="F84" s="29"/>
      <c r="G84" s="29"/>
      <c r="H84" s="29"/>
      <c r="I84" s="29"/>
      <c r="J84" s="29"/>
    </row>
    <row r="85" spans="1:10" ht="18.75" customHeight="1" x14ac:dyDescent="0.25">
      <c r="A85" s="4"/>
      <c r="B85" s="4"/>
      <c r="D85" s="29"/>
      <c r="E85" s="29"/>
      <c r="F85" s="29"/>
      <c r="G85" s="29"/>
      <c r="H85" s="29"/>
      <c r="I85" s="29"/>
      <c r="J85" s="29"/>
    </row>
    <row r="86" spans="1:10" ht="18.75" customHeight="1" x14ac:dyDescent="0.25">
      <c r="A86" s="4"/>
      <c r="B86" s="4"/>
      <c r="D86" s="29"/>
      <c r="E86" s="29"/>
      <c r="F86" s="29"/>
      <c r="G86" s="29"/>
      <c r="H86" s="29"/>
      <c r="I86" s="29"/>
      <c r="J86" s="29"/>
    </row>
    <row r="87" spans="1:10" ht="18.75" customHeight="1" x14ac:dyDescent="0.25">
      <c r="A87" s="4"/>
      <c r="B87" s="4"/>
      <c r="D87" s="29"/>
      <c r="E87" s="29"/>
      <c r="F87" s="29"/>
      <c r="G87" s="29"/>
      <c r="H87" s="29"/>
      <c r="I87" s="29"/>
      <c r="J87" s="29"/>
    </row>
    <row r="88" spans="1:10" ht="18.75" customHeight="1" x14ac:dyDescent="0.25">
      <c r="A88" s="4"/>
      <c r="B88" s="4"/>
      <c r="D88" s="29"/>
      <c r="E88" s="29"/>
      <c r="F88" s="29"/>
      <c r="G88" s="29"/>
      <c r="H88" s="29"/>
      <c r="I88" s="29"/>
      <c r="J88" s="29"/>
    </row>
    <row r="89" spans="1:10" ht="18.75" customHeight="1" x14ac:dyDescent="0.25">
      <c r="A89" s="4"/>
      <c r="B89" s="4"/>
      <c r="D89" s="29"/>
      <c r="E89" s="29"/>
      <c r="F89" s="29"/>
      <c r="G89" s="29"/>
      <c r="H89" s="29"/>
      <c r="I89" s="29"/>
      <c r="J89" s="29"/>
    </row>
    <row r="90" spans="1:10" ht="18.75" customHeight="1" x14ac:dyDescent="0.25">
      <c r="A90" s="4"/>
      <c r="B90" s="4"/>
      <c r="D90" s="29"/>
      <c r="E90" s="29"/>
      <c r="F90" s="29"/>
      <c r="G90" s="29"/>
      <c r="H90" s="29"/>
      <c r="I90" s="29"/>
      <c r="J90" s="29"/>
    </row>
    <row r="91" spans="1:10" ht="18.75" customHeight="1" x14ac:dyDescent="0.25">
      <c r="A91" s="4"/>
      <c r="B91" s="4"/>
      <c r="D91" s="29"/>
      <c r="E91" s="29"/>
      <c r="F91" s="29"/>
      <c r="G91" s="29"/>
      <c r="H91" s="29"/>
      <c r="I91" s="29"/>
      <c r="J91" s="29"/>
    </row>
    <row r="92" spans="1:10" ht="18.75" customHeight="1" x14ac:dyDescent="0.25">
      <c r="A92" s="4"/>
      <c r="B92" s="4"/>
      <c r="D92" s="29"/>
      <c r="E92" s="29"/>
      <c r="F92" s="29"/>
      <c r="G92" s="29"/>
      <c r="H92" s="29"/>
      <c r="I92" s="29"/>
      <c r="J92" s="29"/>
    </row>
    <row r="93" spans="1:10" ht="18.75" customHeight="1" x14ac:dyDescent="0.25">
      <c r="A93" s="4"/>
      <c r="B93" s="4"/>
      <c r="D93" s="29"/>
      <c r="E93" s="29"/>
      <c r="F93" s="29"/>
      <c r="G93" s="29"/>
      <c r="H93" s="29"/>
      <c r="I93" s="29"/>
      <c r="J93" s="29"/>
    </row>
    <row r="94" spans="1:10" ht="18.75" customHeight="1" x14ac:dyDescent="0.25">
      <c r="A94" s="4"/>
      <c r="B94" s="4"/>
      <c r="D94" s="29"/>
      <c r="E94" s="29"/>
      <c r="F94" s="29"/>
      <c r="G94" s="29"/>
      <c r="H94" s="29"/>
      <c r="I94" s="29"/>
      <c r="J94" s="29"/>
    </row>
    <row r="95" spans="1:10" ht="18.75" customHeight="1" x14ac:dyDescent="0.25">
      <c r="A95" s="4"/>
      <c r="B95" s="4"/>
      <c r="D95" s="29"/>
      <c r="E95" s="29"/>
      <c r="F95" s="29"/>
      <c r="G95" s="29"/>
      <c r="H95" s="29"/>
      <c r="I95" s="29"/>
      <c r="J95" s="29"/>
    </row>
    <row r="96" spans="1:10" ht="18.75" customHeight="1" x14ac:dyDescent="0.25">
      <c r="A96" s="4"/>
      <c r="B96" s="4"/>
      <c r="D96" s="29"/>
      <c r="E96" s="29"/>
      <c r="F96" s="29"/>
      <c r="G96" s="29"/>
      <c r="H96" s="29"/>
      <c r="I96" s="29"/>
      <c r="J96" s="29"/>
    </row>
    <row r="97" spans="1:10" ht="18.75" customHeight="1" x14ac:dyDescent="0.25">
      <c r="A97" s="4"/>
      <c r="B97" s="4"/>
      <c r="D97" s="29"/>
      <c r="E97" s="29"/>
      <c r="F97" s="29"/>
      <c r="G97" s="29"/>
      <c r="H97" s="29"/>
      <c r="I97" s="29"/>
      <c r="J97" s="29"/>
    </row>
    <row r="98" spans="1:10" ht="18.75" customHeight="1" x14ac:dyDescent="0.25">
      <c r="A98" s="4"/>
      <c r="B98" s="4"/>
      <c r="D98" s="29"/>
      <c r="E98" s="29"/>
      <c r="F98" s="29"/>
      <c r="G98" s="29"/>
      <c r="H98" s="29"/>
      <c r="I98" s="29"/>
      <c r="J98" s="29"/>
    </row>
    <row r="99" spans="1:10" ht="18.75" customHeight="1" x14ac:dyDescent="0.25">
      <c r="A99" s="4"/>
      <c r="B99" s="4"/>
      <c r="D99" s="29"/>
      <c r="E99" s="29"/>
      <c r="F99" s="29"/>
      <c r="G99" s="29"/>
      <c r="H99" s="29"/>
      <c r="I99" s="29"/>
      <c r="J99" s="29"/>
    </row>
    <row r="100" spans="1:10" ht="18.75" customHeight="1" x14ac:dyDescent="0.25">
      <c r="A100" s="4"/>
      <c r="B100" s="4"/>
      <c r="D100" s="29"/>
      <c r="E100" s="29"/>
      <c r="F100" s="29"/>
      <c r="G100" s="29"/>
      <c r="H100" s="29"/>
      <c r="I100" s="29"/>
      <c r="J100" s="29"/>
    </row>
    <row r="101" spans="1:10" ht="18.75" customHeight="1" x14ac:dyDescent="0.25">
      <c r="A101" s="4"/>
      <c r="B101" s="4"/>
      <c r="D101" s="29"/>
      <c r="E101" s="29"/>
      <c r="F101" s="29"/>
      <c r="G101" s="29"/>
      <c r="H101" s="29"/>
      <c r="I101" s="29"/>
      <c r="J101" s="29"/>
    </row>
    <row r="102" spans="1:10" ht="18.75" customHeight="1" x14ac:dyDescent="0.25">
      <c r="A102" s="4"/>
      <c r="B102" s="4"/>
      <c r="D102" s="29"/>
      <c r="E102" s="29"/>
      <c r="F102" s="29"/>
      <c r="G102" s="29"/>
      <c r="H102" s="29"/>
      <c r="I102" s="29"/>
      <c r="J102" s="29"/>
    </row>
    <row r="103" spans="1:10" ht="18.75" customHeight="1" x14ac:dyDescent="0.25">
      <c r="A103" s="4"/>
      <c r="B103" s="4"/>
      <c r="D103" s="29"/>
      <c r="E103" s="29"/>
      <c r="F103" s="29"/>
      <c r="G103" s="29"/>
      <c r="H103" s="29"/>
      <c r="I103" s="29"/>
      <c r="J103" s="29"/>
    </row>
    <row r="104" spans="1:10" ht="18.75" customHeight="1" x14ac:dyDescent="0.25">
      <c r="A104" s="4"/>
      <c r="B104" s="4"/>
      <c r="D104" s="29"/>
      <c r="E104" s="29"/>
      <c r="F104" s="29"/>
      <c r="G104" s="29"/>
      <c r="H104" s="29"/>
      <c r="I104" s="29"/>
      <c r="J104" s="29"/>
    </row>
    <row r="105" spans="1:10" ht="18.75" customHeight="1" x14ac:dyDescent="0.25">
      <c r="A105" s="4"/>
      <c r="B105" s="4"/>
      <c r="D105" s="29"/>
      <c r="E105" s="29"/>
      <c r="F105" s="29"/>
      <c r="G105" s="29"/>
      <c r="H105" s="29"/>
      <c r="I105" s="29"/>
      <c r="J105" s="29"/>
    </row>
    <row r="106" spans="1:10" ht="18.75" customHeight="1" x14ac:dyDescent="0.25">
      <c r="A106" s="4"/>
      <c r="B106" s="4"/>
      <c r="D106" s="29"/>
      <c r="E106" s="29"/>
      <c r="F106" s="29"/>
      <c r="G106" s="29"/>
      <c r="H106" s="29"/>
      <c r="I106" s="29"/>
      <c r="J106" s="29"/>
    </row>
    <row r="107" spans="1:10" ht="18.75" customHeight="1" x14ac:dyDescent="0.25">
      <c r="A107" s="4"/>
      <c r="B107" s="4"/>
      <c r="D107" s="29"/>
      <c r="E107" s="29"/>
      <c r="F107" s="29"/>
      <c r="G107" s="29"/>
      <c r="H107" s="29"/>
      <c r="I107" s="29"/>
      <c r="J107" s="29"/>
    </row>
    <row r="108" spans="1:10" ht="18.75" customHeight="1" x14ac:dyDescent="0.25">
      <c r="A108" s="4"/>
      <c r="B108" s="4"/>
      <c r="D108" s="29"/>
      <c r="E108" s="29"/>
      <c r="F108" s="29"/>
      <c r="G108" s="29"/>
      <c r="H108" s="29"/>
      <c r="I108" s="29"/>
      <c r="J108" s="29"/>
    </row>
    <row r="109" spans="1:10" ht="18.75" customHeight="1" x14ac:dyDescent="0.25">
      <c r="A109" s="4"/>
      <c r="B109" s="4"/>
      <c r="D109" s="29"/>
      <c r="E109" s="29"/>
      <c r="F109" s="29"/>
      <c r="G109" s="29"/>
      <c r="H109" s="29"/>
      <c r="I109" s="29"/>
      <c r="J109" s="29"/>
    </row>
    <row r="110" spans="1:10" ht="18.75" customHeight="1" x14ac:dyDescent="0.25">
      <c r="A110" s="4"/>
      <c r="B110" s="4"/>
      <c r="D110" s="29"/>
      <c r="E110" s="29"/>
      <c r="F110" s="29"/>
      <c r="G110" s="29"/>
      <c r="H110" s="29"/>
      <c r="I110" s="29"/>
      <c r="J110" s="29"/>
    </row>
    <row r="111" spans="1:10" ht="18.75" customHeight="1" x14ac:dyDescent="0.25">
      <c r="A111" s="4"/>
      <c r="B111" s="4"/>
      <c r="D111" s="29"/>
      <c r="E111" s="29"/>
      <c r="F111" s="29"/>
      <c r="G111" s="29"/>
      <c r="H111" s="29"/>
      <c r="I111" s="29"/>
      <c r="J111" s="29"/>
    </row>
    <row r="112" spans="1:10" ht="18.75" customHeight="1" x14ac:dyDescent="0.25">
      <c r="A112" s="4"/>
      <c r="B112" s="4"/>
      <c r="D112" s="29"/>
      <c r="E112" s="29"/>
      <c r="F112" s="29"/>
      <c r="G112" s="29"/>
      <c r="H112" s="29"/>
      <c r="I112" s="29"/>
      <c r="J112" s="29"/>
    </row>
    <row r="113" spans="1:10" ht="18.75" customHeight="1" x14ac:dyDescent="0.25">
      <c r="A113" s="4"/>
      <c r="B113" s="4"/>
      <c r="D113" s="29"/>
      <c r="E113" s="29"/>
      <c r="F113" s="29"/>
      <c r="G113" s="29"/>
      <c r="H113" s="29"/>
      <c r="I113" s="29"/>
      <c r="J113" s="29"/>
    </row>
    <row r="114" spans="1:10" ht="18.75" customHeight="1" x14ac:dyDescent="0.25">
      <c r="A114" s="4"/>
      <c r="B114" s="4"/>
      <c r="D114" s="29"/>
      <c r="E114" s="29"/>
      <c r="F114" s="29"/>
      <c r="G114" s="29"/>
      <c r="H114" s="29"/>
      <c r="I114" s="29"/>
      <c r="J114" s="29"/>
    </row>
    <row r="115" spans="1:10" ht="18.75" customHeight="1" x14ac:dyDescent="0.25">
      <c r="A115" s="4"/>
      <c r="B115" s="4"/>
      <c r="D115" s="29"/>
      <c r="E115" s="29"/>
      <c r="F115" s="29"/>
      <c r="G115" s="29"/>
      <c r="H115" s="29"/>
      <c r="I115" s="29"/>
      <c r="J115" s="29"/>
    </row>
    <row r="116" spans="1:10" ht="18.75" customHeight="1" x14ac:dyDescent="0.25">
      <c r="A116" s="4"/>
      <c r="B116" s="4"/>
      <c r="D116" s="29"/>
      <c r="E116" s="29"/>
      <c r="F116" s="29"/>
      <c r="G116" s="29"/>
      <c r="H116" s="29"/>
      <c r="I116" s="29"/>
      <c r="J116" s="29"/>
    </row>
    <row r="117" spans="1:10" ht="18.75" customHeight="1" x14ac:dyDescent="0.25">
      <c r="A117" s="4"/>
      <c r="B117" s="4"/>
      <c r="D117" s="29"/>
      <c r="E117" s="29"/>
      <c r="F117" s="29"/>
      <c r="G117" s="29"/>
      <c r="H117" s="29"/>
      <c r="I117" s="29"/>
      <c r="J117" s="29"/>
    </row>
    <row r="118" spans="1:10" ht="18.75" customHeight="1" x14ac:dyDescent="0.25">
      <c r="A118" s="4"/>
      <c r="B118" s="4"/>
      <c r="D118" s="29"/>
      <c r="E118" s="29"/>
      <c r="F118" s="29"/>
      <c r="G118" s="29"/>
      <c r="H118" s="29"/>
      <c r="I118" s="29"/>
      <c r="J118" s="29"/>
    </row>
    <row r="119" spans="1:10" ht="18.75" customHeight="1" x14ac:dyDescent="0.25">
      <c r="A119" s="4"/>
      <c r="B119" s="4"/>
      <c r="D119" s="29"/>
      <c r="E119" s="29"/>
      <c r="F119" s="29"/>
      <c r="G119" s="29"/>
      <c r="H119" s="29"/>
      <c r="I119" s="29"/>
      <c r="J119" s="29"/>
    </row>
    <row r="120" spans="1:10" ht="18.75" customHeight="1" x14ac:dyDescent="0.25">
      <c r="A120" s="4"/>
      <c r="B120" s="4"/>
      <c r="D120" s="29"/>
      <c r="E120" s="29"/>
      <c r="F120" s="29"/>
      <c r="G120" s="29"/>
      <c r="H120" s="29"/>
      <c r="I120" s="29"/>
      <c r="J120" s="29"/>
    </row>
    <row r="121" spans="1:10" ht="18.75" customHeight="1" x14ac:dyDescent="0.25">
      <c r="A121" s="4"/>
      <c r="B121" s="4"/>
      <c r="D121" s="29"/>
      <c r="E121" s="29"/>
      <c r="F121" s="29"/>
      <c r="G121" s="29"/>
      <c r="H121" s="29"/>
      <c r="I121" s="29"/>
      <c r="J121" s="29"/>
    </row>
    <row r="122" spans="1:10" ht="18.75" customHeight="1" x14ac:dyDescent="0.25">
      <c r="A122" s="4"/>
      <c r="B122" s="4"/>
      <c r="D122" s="29"/>
      <c r="E122" s="29"/>
      <c r="F122" s="29"/>
      <c r="G122" s="29"/>
      <c r="H122" s="29"/>
      <c r="I122" s="29"/>
      <c r="J122" s="29"/>
    </row>
    <row r="123" spans="1:10" ht="18.75" customHeight="1" x14ac:dyDescent="0.25">
      <c r="A123" s="4"/>
      <c r="B123" s="4"/>
      <c r="D123" s="29"/>
      <c r="E123" s="29"/>
      <c r="F123" s="29"/>
      <c r="G123" s="29"/>
      <c r="H123" s="29"/>
      <c r="I123" s="29"/>
      <c r="J123" s="29"/>
    </row>
    <row r="124" spans="1:10" ht="18.75" customHeight="1" x14ac:dyDescent="0.25">
      <c r="A124" s="4"/>
      <c r="B124" s="4"/>
      <c r="D124" s="29"/>
      <c r="E124" s="29"/>
      <c r="F124" s="29"/>
      <c r="G124" s="29"/>
      <c r="H124" s="29"/>
      <c r="I124" s="29"/>
      <c r="J124" s="29"/>
    </row>
    <row r="125" spans="1:10" ht="18.75" customHeight="1" x14ac:dyDescent="0.25">
      <c r="A125" s="4"/>
      <c r="B125" s="4"/>
      <c r="D125" s="29"/>
      <c r="E125" s="29"/>
      <c r="F125" s="29"/>
      <c r="G125" s="29"/>
      <c r="H125" s="29"/>
      <c r="I125" s="29"/>
      <c r="J125" s="29"/>
    </row>
    <row r="126" spans="1:10" ht="18.75" customHeight="1" x14ac:dyDescent="0.25">
      <c r="A126" s="4"/>
      <c r="B126" s="4"/>
      <c r="D126" s="29"/>
      <c r="E126" s="29"/>
      <c r="F126" s="29"/>
      <c r="G126" s="29"/>
      <c r="H126" s="29"/>
      <c r="I126" s="29"/>
      <c r="J126" s="29"/>
    </row>
    <row r="127" spans="1:10" ht="18.75" customHeight="1" x14ac:dyDescent="0.25">
      <c r="A127" s="4"/>
      <c r="B127" s="4"/>
      <c r="D127" s="29"/>
      <c r="E127" s="29"/>
      <c r="F127" s="29"/>
      <c r="G127" s="29"/>
      <c r="H127" s="29"/>
      <c r="I127" s="29"/>
      <c r="J127" s="29"/>
    </row>
    <row r="128" spans="1:10" ht="18.75" customHeight="1" x14ac:dyDescent="0.25">
      <c r="A128" s="4"/>
      <c r="B128" s="4"/>
      <c r="D128" s="29"/>
      <c r="E128" s="29"/>
      <c r="F128" s="29"/>
      <c r="G128" s="29"/>
      <c r="H128" s="29"/>
      <c r="I128" s="29"/>
      <c r="J128" s="29"/>
    </row>
    <row r="129" spans="1:10" ht="18.75" customHeight="1" x14ac:dyDescent="0.25">
      <c r="A129" s="4"/>
      <c r="B129" s="4"/>
      <c r="D129" s="29"/>
      <c r="E129" s="29"/>
      <c r="F129" s="29"/>
      <c r="G129" s="29"/>
      <c r="H129" s="29"/>
      <c r="I129" s="29"/>
      <c r="J129" s="29"/>
    </row>
    <row r="130" spans="1:10" ht="18.75" customHeight="1" x14ac:dyDescent="0.25">
      <c r="A130" s="4"/>
      <c r="B130" s="4"/>
      <c r="D130" s="29"/>
      <c r="E130" s="29"/>
      <c r="F130" s="29"/>
      <c r="G130" s="29"/>
      <c r="H130" s="29"/>
      <c r="I130" s="29"/>
      <c r="J130" s="29"/>
    </row>
    <row r="131" spans="1:10" ht="18.75" customHeight="1" x14ac:dyDescent="0.25">
      <c r="A131" s="4"/>
      <c r="B131" s="4"/>
      <c r="D131" s="29"/>
      <c r="E131" s="29"/>
      <c r="F131" s="29"/>
      <c r="G131" s="29"/>
      <c r="H131" s="29"/>
      <c r="I131" s="29"/>
      <c r="J131" s="29"/>
    </row>
    <row r="132" spans="1:10" ht="18.75" customHeight="1" x14ac:dyDescent="0.25">
      <c r="A132" s="4"/>
      <c r="B132" s="4"/>
      <c r="D132" s="29"/>
      <c r="E132" s="29"/>
      <c r="F132" s="29"/>
      <c r="G132" s="29"/>
      <c r="H132" s="29"/>
      <c r="I132" s="29"/>
      <c r="J132" s="29"/>
    </row>
    <row r="133" spans="1:10" ht="18.75" customHeight="1" x14ac:dyDescent="0.25">
      <c r="A133" s="4"/>
      <c r="B133" s="4"/>
      <c r="D133" s="29"/>
      <c r="E133" s="29"/>
      <c r="F133" s="29"/>
      <c r="G133" s="29"/>
      <c r="H133" s="29"/>
      <c r="I133" s="29"/>
      <c r="J133" s="29"/>
    </row>
    <row r="134" spans="1:10" ht="18.75" customHeight="1" x14ac:dyDescent="0.25">
      <c r="A134" s="4"/>
      <c r="B134" s="4"/>
      <c r="D134" s="29"/>
      <c r="E134" s="29"/>
      <c r="F134" s="29"/>
      <c r="G134" s="29"/>
      <c r="H134" s="29"/>
      <c r="I134" s="29"/>
      <c r="J134" s="29"/>
    </row>
    <row r="135" spans="1:10" ht="18.75" customHeight="1" x14ac:dyDescent="0.25">
      <c r="A135" s="4"/>
      <c r="B135" s="4"/>
      <c r="D135" s="29"/>
      <c r="E135" s="29"/>
      <c r="F135" s="29"/>
      <c r="G135" s="29"/>
      <c r="H135" s="29"/>
      <c r="I135" s="29"/>
      <c r="J135" s="29"/>
    </row>
    <row r="136" spans="1:10" ht="18.75" customHeight="1" x14ac:dyDescent="0.25">
      <c r="A136" s="4"/>
      <c r="B136" s="4"/>
      <c r="D136" s="29"/>
      <c r="E136" s="29"/>
      <c r="F136" s="29"/>
      <c r="G136" s="29"/>
      <c r="H136" s="29"/>
      <c r="I136" s="29"/>
      <c r="J136" s="29"/>
    </row>
    <row r="137" spans="1:10" ht="18.75" customHeight="1" x14ac:dyDescent="0.25">
      <c r="A137" s="4"/>
      <c r="B137" s="4"/>
      <c r="D137" s="29"/>
      <c r="E137" s="29"/>
      <c r="F137" s="29"/>
      <c r="G137" s="29"/>
      <c r="H137" s="29"/>
      <c r="I137" s="29"/>
      <c r="J137" s="29"/>
    </row>
    <row r="138" spans="1:10" ht="18.75" customHeight="1" x14ac:dyDescent="0.25">
      <c r="A138" s="4"/>
      <c r="B138" s="4"/>
      <c r="D138" s="29"/>
      <c r="E138" s="29"/>
      <c r="F138" s="29"/>
      <c r="G138" s="29"/>
      <c r="H138" s="29"/>
      <c r="I138" s="29"/>
      <c r="J138" s="29"/>
    </row>
    <row r="139" spans="1:10" ht="18.75" customHeight="1" x14ac:dyDescent="0.25">
      <c r="A139" s="4"/>
      <c r="B139" s="4"/>
      <c r="D139" s="29"/>
      <c r="E139" s="29"/>
      <c r="F139" s="29"/>
      <c r="G139" s="29"/>
      <c r="H139" s="29"/>
      <c r="I139" s="29"/>
      <c r="J139" s="29"/>
    </row>
    <row r="140" spans="1:10" ht="18.75" customHeight="1" x14ac:dyDescent="0.25">
      <c r="A140" s="4"/>
      <c r="B140" s="4"/>
      <c r="D140" s="29"/>
      <c r="E140" s="29"/>
      <c r="F140" s="29"/>
      <c r="G140" s="29"/>
      <c r="H140" s="29"/>
      <c r="I140" s="29"/>
      <c r="J140" s="29"/>
    </row>
    <row r="141" spans="1:10" ht="18.75" customHeight="1" x14ac:dyDescent="0.25">
      <c r="A141" s="4"/>
      <c r="B141" s="4"/>
      <c r="D141" s="29"/>
      <c r="E141" s="29"/>
      <c r="F141" s="29"/>
      <c r="G141" s="29"/>
      <c r="H141" s="29"/>
      <c r="I141" s="29"/>
      <c r="J141" s="29"/>
    </row>
    <row r="142" spans="1:10" ht="18.75" customHeight="1" x14ac:dyDescent="0.25">
      <c r="A142" s="4"/>
      <c r="B142" s="4"/>
      <c r="D142" s="29"/>
      <c r="E142" s="29"/>
      <c r="F142" s="29"/>
      <c r="G142" s="29"/>
      <c r="H142" s="29"/>
      <c r="I142" s="29"/>
      <c r="J142" s="29"/>
    </row>
    <row r="143" spans="1:10" ht="18.75" customHeight="1" x14ac:dyDescent="0.25">
      <c r="A143" s="4"/>
      <c r="B143" s="4"/>
      <c r="D143" s="29"/>
      <c r="E143" s="29"/>
      <c r="F143" s="29"/>
      <c r="G143" s="29"/>
      <c r="H143" s="29"/>
      <c r="I143" s="29"/>
      <c r="J143" s="29"/>
    </row>
    <row r="144" spans="1:10" ht="18.75" customHeight="1" x14ac:dyDescent="0.25">
      <c r="A144" s="4"/>
      <c r="B144" s="4"/>
      <c r="D144" s="29"/>
      <c r="E144" s="29"/>
      <c r="F144" s="29"/>
      <c r="G144" s="29"/>
      <c r="H144" s="29"/>
      <c r="I144" s="29"/>
      <c r="J144" s="29"/>
    </row>
    <row r="145" spans="1:10" ht="18.75" customHeight="1" x14ac:dyDescent="0.25">
      <c r="A145" s="4"/>
      <c r="B145" s="4"/>
      <c r="D145" s="29"/>
      <c r="E145" s="29"/>
      <c r="F145" s="29"/>
      <c r="G145" s="29"/>
      <c r="H145" s="29"/>
      <c r="I145" s="29"/>
      <c r="J145" s="29"/>
    </row>
    <row r="146" spans="1:10" ht="18.75" customHeight="1" x14ac:dyDescent="0.25">
      <c r="A146" s="4"/>
      <c r="B146" s="4"/>
      <c r="D146" s="29"/>
      <c r="E146" s="29"/>
      <c r="F146" s="29"/>
      <c r="G146" s="29"/>
      <c r="H146" s="29"/>
      <c r="I146" s="29"/>
      <c r="J146" s="29"/>
    </row>
    <row r="147" spans="1:10" ht="18.75" customHeight="1" x14ac:dyDescent="0.25">
      <c r="A147" s="4"/>
      <c r="B147" s="4"/>
      <c r="D147" s="29"/>
      <c r="E147" s="29"/>
      <c r="F147" s="29"/>
      <c r="G147" s="29"/>
      <c r="H147" s="29"/>
      <c r="I147" s="29"/>
      <c r="J147" s="29"/>
    </row>
    <row r="148" spans="1:10" ht="18.75" customHeight="1" x14ac:dyDescent="0.25">
      <c r="A148" s="4"/>
      <c r="B148" s="4"/>
      <c r="D148" s="29"/>
      <c r="E148" s="29"/>
      <c r="F148" s="29"/>
      <c r="G148" s="29"/>
      <c r="H148" s="29"/>
      <c r="I148" s="29"/>
      <c r="J148" s="29"/>
    </row>
    <row r="149" spans="1:10" ht="18.75" customHeight="1" x14ac:dyDescent="0.25">
      <c r="A149" s="4"/>
      <c r="B149" s="4"/>
      <c r="D149" s="29"/>
      <c r="E149" s="29"/>
      <c r="F149" s="29"/>
      <c r="G149" s="29"/>
      <c r="H149" s="29"/>
      <c r="I149" s="29"/>
      <c r="J149" s="29"/>
    </row>
  </sheetData>
  <mergeCells count="10">
    <mergeCell ref="D33:F33"/>
    <mergeCell ref="H33:J33"/>
    <mergeCell ref="D37:J37"/>
    <mergeCell ref="D4:F4"/>
    <mergeCell ref="H4:J4"/>
    <mergeCell ref="D32:F32"/>
    <mergeCell ref="H32:J32"/>
    <mergeCell ref="D5:F5"/>
    <mergeCell ref="H5:J5"/>
    <mergeCell ref="D9:J9"/>
  </mergeCells>
  <phoneticPr fontId="5" type="noConversion"/>
  <pageMargins left="0.8" right="0.4" top="0.48" bottom="0.48" header="0.5" footer="0.5"/>
  <pageSetup paperSize="9" scale="82" firstPageNumber="2" fitToWidth="0" fitToHeight="0" orientation="portrait" useFirstPageNumber="1" r:id="rId1"/>
  <headerFooter alignWithMargins="0">
    <oddFooter xml:space="preserve">&amp;L  The accompanying notes form an integral part of the interim financial statements.
&amp;C
&amp;P&amp;R
</oddFooter>
  </headerFooter>
  <rowBreaks count="1" manualBreakCount="1">
    <brk id="2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Q119"/>
  <sheetViews>
    <sheetView view="pageBreakPreview" topLeftCell="A21" zoomScale="80" zoomScaleNormal="85" zoomScaleSheetLayoutView="80" workbookViewId="0">
      <selection activeCell="B13" sqref="B13:B16"/>
    </sheetView>
  </sheetViews>
  <sheetFormatPr defaultColWidth="9.21875" defaultRowHeight="13.8" x14ac:dyDescent="0.25"/>
  <cols>
    <col min="1" max="1" width="43.109375" style="18" customWidth="1"/>
    <col min="2" max="2" width="8.77734375" style="28" customWidth="1"/>
    <col min="3" max="3" width="0.77734375" style="4" customWidth="1"/>
    <col min="4" max="4" width="17.21875" style="4" customWidth="1"/>
    <col min="5" max="5" width="1" style="4" customWidth="1"/>
    <col min="6" max="6" width="17.21875" style="4" customWidth="1"/>
    <col min="7" max="7" width="1" style="4" customWidth="1"/>
    <col min="8" max="8" width="16.109375" style="4" customWidth="1"/>
    <col min="9" max="9" width="0.77734375" style="4" customWidth="1"/>
    <col min="10" max="10" width="16.109375" style="4" customWidth="1"/>
    <col min="11" max="11" width="9.21875" style="110"/>
    <col min="12" max="12" width="29.44140625" style="110" customWidth="1"/>
    <col min="13" max="13" width="17.5546875" style="111" bestFit="1" customWidth="1"/>
    <col min="14" max="16" width="0.77734375" style="111" customWidth="1"/>
    <col min="17" max="17" width="16.77734375" style="111" bestFit="1" customWidth="1"/>
    <col min="18" max="16384" width="9.21875" style="110"/>
  </cols>
  <sheetData>
    <row r="1" spans="1:17" ht="18.75" customHeight="1" x14ac:dyDescent="0.25">
      <c r="A1" s="24" t="s">
        <v>57</v>
      </c>
      <c r="B1" s="2"/>
      <c r="C1" s="68"/>
      <c r="D1" s="68"/>
      <c r="E1" s="68"/>
      <c r="F1" s="68"/>
      <c r="G1" s="68"/>
      <c r="H1" s="68"/>
      <c r="I1" s="68"/>
      <c r="J1" s="68"/>
    </row>
    <row r="2" spans="1:17" ht="18.75" customHeight="1" x14ac:dyDescent="0.25">
      <c r="A2" s="13" t="s">
        <v>106</v>
      </c>
      <c r="B2" s="2"/>
      <c r="C2" s="68"/>
      <c r="D2" s="54"/>
      <c r="E2" s="68"/>
      <c r="F2" s="54"/>
      <c r="G2" s="68"/>
      <c r="H2" s="68"/>
      <c r="I2" s="68"/>
      <c r="J2" s="68"/>
    </row>
    <row r="3" spans="1:17" ht="6" customHeight="1" x14ac:dyDescent="0.25">
      <c r="A3" s="13"/>
      <c r="B3" s="2"/>
      <c r="C3" s="68"/>
      <c r="D3" s="68"/>
      <c r="E3" s="68"/>
      <c r="F3" s="68"/>
      <c r="G3" s="68"/>
      <c r="H3" s="68"/>
      <c r="I3" s="68"/>
      <c r="J3" s="68"/>
    </row>
    <row r="4" spans="1:17" ht="18.75" customHeight="1" x14ac:dyDescent="0.25">
      <c r="A4" s="13"/>
      <c r="B4" s="2"/>
      <c r="C4" s="50"/>
      <c r="D4" s="121"/>
      <c r="E4" s="119"/>
      <c r="F4" s="122"/>
      <c r="G4" s="39"/>
      <c r="H4" s="121"/>
      <c r="I4" s="119"/>
      <c r="J4" s="130"/>
    </row>
    <row r="5" spans="1:17" s="47" customFormat="1" ht="18.75" customHeight="1" x14ac:dyDescent="0.25">
      <c r="A5" s="13"/>
      <c r="B5" s="2"/>
      <c r="C5" s="50"/>
      <c r="D5" s="242" t="s">
        <v>60</v>
      </c>
      <c r="E5" s="242"/>
      <c r="F5" s="242"/>
      <c r="G5" s="50"/>
      <c r="H5" s="242" t="s">
        <v>76</v>
      </c>
      <c r="I5" s="242"/>
      <c r="J5" s="242"/>
      <c r="M5" s="94"/>
      <c r="N5" s="109"/>
      <c r="O5" s="109"/>
      <c r="P5" s="109"/>
      <c r="Q5" s="109"/>
    </row>
    <row r="6" spans="1:17" s="47" customFormat="1" ht="18.75" customHeight="1" x14ac:dyDescent="0.25">
      <c r="A6" s="13"/>
      <c r="B6" s="2"/>
      <c r="C6" s="50"/>
      <c r="D6" s="242" t="s">
        <v>61</v>
      </c>
      <c r="E6" s="242"/>
      <c r="F6" s="242"/>
      <c r="G6" s="50"/>
      <c r="H6" s="242" t="s">
        <v>77</v>
      </c>
      <c r="I6" s="242"/>
      <c r="J6" s="242"/>
      <c r="M6" s="94"/>
      <c r="N6" s="109"/>
      <c r="O6" s="109"/>
      <c r="P6" s="109"/>
      <c r="Q6" s="109"/>
    </row>
    <row r="7" spans="1:17" s="47" customFormat="1" ht="18.75" customHeight="1" x14ac:dyDescent="0.25">
      <c r="A7" s="13"/>
      <c r="B7" s="2"/>
      <c r="C7" s="50"/>
      <c r="D7" s="244" t="s">
        <v>51</v>
      </c>
      <c r="E7" s="244"/>
      <c r="F7" s="244"/>
      <c r="G7" s="39"/>
      <c r="H7" s="244" t="s">
        <v>51</v>
      </c>
      <c r="I7" s="244"/>
      <c r="J7" s="244"/>
      <c r="M7" s="94"/>
      <c r="N7" s="109"/>
      <c r="O7" s="109"/>
      <c r="P7" s="109"/>
      <c r="Q7" s="109"/>
    </row>
    <row r="8" spans="1:17" ht="18.75" customHeight="1" x14ac:dyDescent="0.25">
      <c r="A8" s="13"/>
      <c r="C8" s="50"/>
      <c r="D8" s="245" t="s">
        <v>58</v>
      </c>
      <c r="E8" s="244"/>
      <c r="F8" s="244"/>
      <c r="G8" s="39"/>
      <c r="H8" s="245" t="s">
        <v>58</v>
      </c>
      <c r="I8" s="244"/>
      <c r="J8" s="244"/>
    </row>
    <row r="9" spans="1:17" ht="18.75" customHeight="1" x14ac:dyDescent="0.25">
      <c r="A9" s="13"/>
      <c r="B9" s="2" t="s">
        <v>6</v>
      </c>
      <c r="C9" s="50"/>
      <c r="D9" s="121">
        <v>2021</v>
      </c>
      <c r="E9" s="119"/>
      <c r="F9" s="122">
        <v>2020</v>
      </c>
      <c r="G9" s="39"/>
      <c r="H9" s="121">
        <v>2021</v>
      </c>
      <c r="I9" s="119"/>
      <c r="J9" s="122">
        <v>2020</v>
      </c>
    </row>
    <row r="10" spans="1:17" ht="18.75" customHeight="1" x14ac:dyDescent="0.25">
      <c r="A10" s="13"/>
      <c r="B10" s="2"/>
      <c r="C10" s="50"/>
      <c r="D10" s="121"/>
      <c r="E10" s="119"/>
      <c r="F10" s="122" t="s">
        <v>126</v>
      </c>
      <c r="G10" s="39"/>
      <c r="H10" s="121"/>
      <c r="I10" s="119"/>
      <c r="J10" s="122"/>
    </row>
    <row r="11" spans="1:17" ht="17.399999999999999" customHeight="1" x14ac:dyDescent="0.25">
      <c r="A11" s="13"/>
      <c r="B11" s="2"/>
      <c r="C11" s="50"/>
      <c r="D11" s="243" t="s">
        <v>44</v>
      </c>
      <c r="E11" s="243"/>
      <c r="F11" s="243"/>
      <c r="G11" s="243"/>
      <c r="H11" s="243"/>
      <c r="I11" s="243"/>
      <c r="J11" s="243"/>
    </row>
    <row r="12" spans="1:17" ht="18.75" customHeight="1" x14ac:dyDescent="0.25">
      <c r="A12" s="31" t="s">
        <v>41</v>
      </c>
      <c r="B12" s="2"/>
      <c r="C12" s="50"/>
      <c r="D12" s="79"/>
      <c r="E12" s="79"/>
      <c r="F12" s="79"/>
      <c r="G12" s="79"/>
      <c r="H12" s="79"/>
      <c r="I12" s="79"/>
      <c r="J12" s="79"/>
    </row>
    <row r="13" spans="1:17" ht="18.75" customHeight="1" x14ac:dyDescent="0.25">
      <c r="A13" s="63" t="s">
        <v>113</v>
      </c>
      <c r="B13" s="2">
        <v>7</v>
      </c>
      <c r="C13" s="40"/>
      <c r="D13" s="10">
        <v>2444425</v>
      </c>
      <c r="E13" s="10"/>
      <c r="F13" s="10">
        <v>1252008</v>
      </c>
      <c r="G13" s="10"/>
      <c r="H13" s="10">
        <v>2444425</v>
      </c>
      <c r="I13" s="10"/>
      <c r="J13" s="10">
        <v>1252008</v>
      </c>
      <c r="M13" s="113"/>
      <c r="Q13" s="113"/>
    </row>
    <row r="14" spans="1:17" ht="18.75" customHeight="1" x14ac:dyDescent="0.25">
      <c r="A14" s="63" t="s">
        <v>15</v>
      </c>
      <c r="B14" s="50"/>
      <c r="C14" s="40"/>
      <c r="D14" s="10">
        <v>450</v>
      </c>
      <c r="E14" s="10"/>
      <c r="F14" s="10">
        <v>8460</v>
      </c>
      <c r="G14" s="10"/>
      <c r="H14" s="10">
        <v>450</v>
      </c>
      <c r="I14" s="10"/>
      <c r="J14" s="10">
        <v>8460</v>
      </c>
      <c r="M14" s="113"/>
      <c r="Q14" s="113"/>
    </row>
    <row r="15" spans="1:17" ht="18.75" customHeight="1" x14ac:dyDescent="0.25">
      <c r="A15" s="63" t="s">
        <v>93</v>
      </c>
      <c r="B15" s="50"/>
      <c r="C15" s="40"/>
      <c r="D15" s="10">
        <f>H15</f>
        <v>10880</v>
      </c>
      <c r="E15" s="10"/>
      <c r="F15" s="10">
        <v>10825</v>
      </c>
      <c r="G15" s="10"/>
      <c r="H15" s="10">
        <v>10880</v>
      </c>
      <c r="I15" s="10"/>
      <c r="J15" s="10">
        <v>10825</v>
      </c>
      <c r="M15" s="113"/>
      <c r="Q15" s="113"/>
    </row>
    <row r="16" spans="1:17" ht="18.75" customHeight="1" x14ac:dyDescent="0.25">
      <c r="A16" s="63" t="s">
        <v>63</v>
      </c>
      <c r="B16" s="2" t="s">
        <v>137</v>
      </c>
      <c r="C16" s="40"/>
      <c r="D16" s="84">
        <v>0</v>
      </c>
      <c r="E16" s="10"/>
      <c r="F16" s="10">
        <v>520</v>
      </c>
      <c r="G16" s="10"/>
      <c r="H16" s="10">
        <v>25480</v>
      </c>
      <c r="I16" s="10"/>
      <c r="J16" s="10">
        <v>520</v>
      </c>
      <c r="M16" s="113"/>
      <c r="Q16" s="113"/>
    </row>
    <row r="17" spans="1:17" ht="18.75" customHeight="1" x14ac:dyDescent="0.25">
      <c r="A17" s="63" t="s">
        <v>39</v>
      </c>
      <c r="B17" s="76"/>
      <c r="C17" s="40"/>
      <c r="D17" s="10">
        <f>H17</f>
        <v>1115</v>
      </c>
      <c r="E17" s="10"/>
      <c r="F17" s="10">
        <v>47216</v>
      </c>
      <c r="G17" s="10"/>
      <c r="H17" s="10">
        <v>1115</v>
      </c>
      <c r="I17" s="10"/>
      <c r="J17" s="10">
        <v>47216</v>
      </c>
      <c r="M17" s="113"/>
      <c r="Q17" s="113"/>
    </row>
    <row r="18" spans="1:17" ht="18.75" customHeight="1" x14ac:dyDescent="0.25">
      <c r="A18" s="13" t="s">
        <v>42</v>
      </c>
      <c r="B18" s="2"/>
      <c r="C18" s="50"/>
      <c r="D18" s="19">
        <f>SUM(D13:D17)</f>
        <v>2456870</v>
      </c>
      <c r="E18" s="15"/>
      <c r="F18" s="19">
        <f>SUM(F13:F17)</f>
        <v>1319029</v>
      </c>
      <c r="G18" s="15"/>
      <c r="H18" s="19">
        <f>SUM(H13:H17)</f>
        <v>2482350</v>
      </c>
      <c r="I18" s="15"/>
      <c r="J18" s="19">
        <f>SUM(J13:J17)</f>
        <v>1319029</v>
      </c>
      <c r="L18" s="111"/>
      <c r="M18" s="113"/>
      <c r="Q18" s="113"/>
    </row>
    <row r="19" spans="1:17" ht="13.05" customHeight="1" x14ac:dyDescent="0.25">
      <c r="A19" s="13"/>
      <c r="B19" s="2"/>
      <c r="C19" s="50"/>
      <c r="D19" s="64"/>
      <c r="E19" s="45"/>
      <c r="F19" s="64"/>
      <c r="G19" s="45"/>
      <c r="H19" s="64"/>
      <c r="I19" s="45"/>
      <c r="J19" s="64"/>
    </row>
    <row r="20" spans="1:17" ht="18.75" customHeight="1" x14ac:dyDescent="0.25">
      <c r="A20" s="31" t="s">
        <v>7</v>
      </c>
      <c r="B20" s="2"/>
      <c r="C20" s="50"/>
      <c r="D20" s="64"/>
      <c r="E20" s="45"/>
      <c r="F20" s="64"/>
      <c r="G20" s="45"/>
      <c r="H20" s="64"/>
      <c r="I20" s="45"/>
      <c r="J20" s="64"/>
      <c r="Q20" s="113"/>
    </row>
    <row r="21" spans="1:17" ht="18.75" customHeight="1" x14ac:dyDescent="0.25">
      <c r="A21" s="63" t="s">
        <v>99</v>
      </c>
      <c r="B21" s="76"/>
      <c r="C21" s="10"/>
      <c r="D21" s="10">
        <v>1597369</v>
      </c>
      <c r="E21" s="10"/>
      <c r="F21" s="10">
        <v>1249226</v>
      </c>
      <c r="G21" s="10"/>
      <c r="H21" s="10">
        <v>1597369</v>
      </c>
      <c r="I21" s="10"/>
      <c r="J21" s="10">
        <v>1249226</v>
      </c>
      <c r="Q21" s="113"/>
    </row>
    <row r="22" spans="1:17" ht="18.75" customHeight="1" x14ac:dyDescent="0.25">
      <c r="A22" s="63" t="s">
        <v>79</v>
      </c>
      <c r="B22" s="76"/>
      <c r="C22" s="40"/>
      <c r="D22" s="10">
        <v>281694</v>
      </c>
      <c r="E22" s="10"/>
      <c r="F22" s="10">
        <v>93860</v>
      </c>
      <c r="G22" s="10"/>
      <c r="H22" s="10">
        <v>281694</v>
      </c>
      <c r="I22" s="10"/>
      <c r="J22" s="10">
        <v>93860</v>
      </c>
      <c r="Q22" s="113"/>
    </row>
    <row r="23" spans="1:17" ht="18.75" customHeight="1" x14ac:dyDescent="0.25">
      <c r="A23" s="63" t="s">
        <v>64</v>
      </c>
      <c r="B23" s="76"/>
      <c r="C23" s="40"/>
      <c r="D23" s="10">
        <v>39343</v>
      </c>
      <c r="E23" s="10"/>
      <c r="F23" s="10">
        <v>36622</v>
      </c>
      <c r="G23" s="10"/>
      <c r="H23" s="10">
        <v>39343</v>
      </c>
      <c r="I23" s="10"/>
      <c r="J23" s="10">
        <v>36622</v>
      </c>
      <c r="Q23" s="113"/>
    </row>
    <row r="24" spans="1:17" ht="18.75" customHeight="1" x14ac:dyDescent="0.25">
      <c r="A24" s="13" t="s">
        <v>8</v>
      </c>
      <c r="B24" s="2"/>
      <c r="C24" s="50"/>
      <c r="D24" s="19">
        <f>SUM(D21:D23)</f>
        <v>1918406</v>
      </c>
      <c r="E24" s="15"/>
      <c r="F24" s="19">
        <f>SUM(F21:F23)</f>
        <v>1379708</v>
      </c>
      <c r="G24" s="15"/>
      <c r="H24" s="19">
        <f>SUM(H21:H23)</f>
        <v>1918406</v>
      </c>
      <c r="I24" s="15"/>
      <c r="J24" s="19">
        <f>SUM(J21:J23)</f>
        <v>1379708</v>
      </c>
      <c r="Q24" s="113"/>
    </row>
    <row r="25" spans="1:17" ht="13.05" customHeight="1" x14ac:dyDescent="0.25">
      <c r="A25" s="13"/>
      <c r="B25" s="2"/>
      <c r="C25" s="50"/>
      <c r="D25" s="21"/>
      <c r="E25" s="15"/>
      <c r="F25" s="21"/>
      <c r="G25" s="15"/>
      <c r="H25" s="15"/>
      <c r="I25" s="15"/>
      <c r="J25" s="15"/>
      <c r="Q25" s="113"/>
    </row>
    <row r="26" spans="1:17" ht="20.399999999999999" customHeight="1" x14ac:dyDescent="0.25">
      <c r="A26" s="13" t="s">
        <v>127</v>
      </c>
      <c r="B26" s="2"/>
      <c r="C26" s="50"/>
      <c r="D26" s="21">
        <f>D18-D24</f>
        <v>538464</v>
      </c>
      <c r="E26" s="15"/>
      <c r="F26" s="21">
        <f>F18-F24</f>
        <v>-60679</v>
      </c>
      <c r="G26" s="15"/>
      <c r="H26" s="21">
        <f>H18-H24</f>
        <v>563944</v>
      </c>
      <c r="I26" s="15"/>
      <c r="J26" s="21">
        <f>J18-J24</f>
        <v>-60679</v>
      </c>
      <c r="Q26" s="113"/>
    </row>
    <row r="27" spans="1:17" s="68" customFormat="1" ht="20.399999999999999" customHeight="1" x14ac:dyDescent="0.25">
      <c r="A27" s="63" t="s">
        <v>88</v>
      </c>
      <c r="B27" s="2"/>
      <c r="C27" s="50"/>
      <c r="D27" s="49">
        <v>-959</v>
      </c>
      <c r="E27" s="45"/>
      <c r="F27" s="49">
        <v>0</v>
      </c>
      <c r="G27" s="45"/>
      <c r="H27" s="49">
        <v>-959</v>
      </c>
      <c r="I27" s="45"/>
      <c r="J27" s="49">
        <v>0</v>
      </c>
      <c r="M27" s="109"/>
      <c r="N27" s="109"/>
      <c r="O27" s="109"/>
      <c r="P27" s="109"/>
      <c r="Q27" s="113"/>
    </row>
    <row r="28" spans="1:17" ht="20.399999999999999" customHeight="1" x14ac:dyDescent="0.25">
      <c r="A28" s="63" t="s">
        <v>128</v>
      </c>
      <c r="B28" s="2"/>
      <c r="C28" s="50"/>
      <c r="D28" s="21"/>
      <c r="E28" s="15"/>
      <c r="F28" s="21"/>
      <c r="G28" s="15"/>
      <c r="H28" s="21"/>
      <c r="I28" s="15"/>
      <c r="J28" s="21"/>
      <c r="Q28" s="113"/>
    </row>
    <row r="29" spans="1:17" ht="20.399999999999999" customHeight="1" x14ac:dyDescent="0.25">
      <c r="A29" s="63" t="s">
        <v>111</v>
      </c>
      <c r="B29" s="76" t="s">
        <v>134</v>
      </c>
      <c r="C29" s="2"/>
      <c r="D29" s="33">
        <v>796353</v>
      </c>
      <c r="E29" s="34"/>
      <c r="F29" s="33">
        <f>-563361-30527</f>
        <v>-593888</v>
      </c>
      <c r="G29" s="32"/>
      <c r="H29" s="97">
        <v>0</v>
      </c>
      <c r="I29" s="34"/>
      <c r="J29" s="97">
        <v>0</v>
      </c>
      <c r="L29" s="47"/>
    </row>
    <row r="30" spans="1:17" s="47" customFormat="1" ht="18.75" customHeight="1" x14ac:dyDescent="0.25">
      <c r="A30" s="13" t="s">
        <v>129</v>
      </c>
      <c r="B30" s="2"/>
      <c r="C30" s="50"/>
      <c r="D30" s="21">
        <f>SUM(D26:D29)</f>
        <v>1333858</v>
      </c>
      <c r="E30" s="20"/>
      <c r="F30" s="21">
        <f>SUM(F26:F29)</f>
        <v>-654567</v>
      </c>
      <c r="G30" s="20"/>
      <c r="H30" s="21">
        <f>SUM(H26:H29)</f>
        <v>562985</v>
      </c>
      <c r="I30" s="20"/>
      <c r="J30" s="21">
        <f>SUM(J26:J29)</f>
        <v>-60679</v>
      </c>
      <c r="L30" s="110"/>
      <c r="M30" s="109"/>
      <c r="N30" s="109"/>
      <c r="O30" s="109"/>
      <c r="P30" s="109"/>
      <c r="Q30" s="113"/>
    </row>
    <row r="31" spans="1:17" ht="18.75" customHeight="1" x14ac:dyDescent="0.25">
      <c r="A31" s="63" t="s">
        <v>130</v>
      </c>
      <c r="B31" s="2"/>
      <c r="C31" s="50"/>
      <c r="D31" s="49">
        <f>H31</f>
        <v>-95059</v>
      </c>
      <c r="E31" s="34"/>
      <c r="F31" s="49">
        <v>2613</v>
      </c>
      <c r="G31" s="34"/>
      <c r="H31" s="87">
        <f>-51066-43993</f>
        <v>-95059</v>
      </c>
      <c r="I31" s="34"/>
      <c r="J31" s="87">
        <v>2613</v>
      </c>
    </row>
    <row r="32" spans="1:17" ht="18.75" customHeight="1" thickBot="1" x14ac:dyDescent="0.3">
      <c r="A32" s="13" t="s">
        <v>125</v>
      </c>
      <c r="B32" s="2"/>
      <c r="C32" s="50"/>
      <c r="D32" s="23">
        <f>SUM(D30:D31)</f>
        <v>1238799</v>
      </c>
      <c r="E32" s="20"/>
      <c r="F32" s="23">
        <f>SUM(F30:F31)</f>
        <v>-651954</v>
      </c>
      <c r="G32" s="20"/>
      <c r="H32" s="23">
        <f>SUM(H30:H31)</f>
        <v>467926</v>
      </c>
      <c r="I32" s="20"/>
      <c r="J32" s="23">
        <f>SUM(J30:J31)</f>
        <v>-58066</v>
      </c>
      <c r="Q32" s="113"/>
    </row>
    <row r="33" spans="1:17" ht="13.05" customHeight="1" thickTop="1" x14ac:dyDescent="0.25">
      <c r="A33" s="13"/>
      <c r="B33" s="2"/>
      <c r="C33" s="50"/>
      <c r="D33" s="21"/>
      <c r="E33" s="15"/>
      <c r="F33" s="21"/>
      <c r="G33" s="15"/>
      <c r="H33" s="15"/>
      <c r="I33" s="15"/>
      <c r="J33" s="15"/>
      <c r="Q33" s="113"/>
    </row>
    <row r="34" spans="1:17" ht="18.75" customHeight="1" x14ac:dyDescent="0.25">
      <c r="A34" s="24" t="s">
        <v>138</v>
      </c>
      <c r="B34" s="2"/>
      <c r="C34" s="11"/>
      <c r="D34" s="147"/>
      <c r="E34" s="77"/>
      <c r="F34" s="77"/>
      <c r="G34" s="77"/>
      <c r="H34" s="147"/>
      <c r="I34" s="77"/>
      <c r="J34" s="77"/>
    </row>
    <row r="35" spans="1:17" ht="18.75" customHeight="1" thickBot="1" x14ac:dyDescent="0.3">
      <c r="A35" s="78" t="s">
        <v>139</v>
      </c>
      <c r="B35" s="2"/>
      <c r="C35" s="11"/>
      <c r="D35" s="152">
        <f>D32/'BS 2-3'!D58</f>
        <v>6.1448363095238099</v>
      </c>
      <c r="E35" s="77"/>
      <c r="F35" s="152">
        <f>F32/'BS 2-3'!F58</f>
        <v>-3.2338988095238097</v>
      </c>
      <c r="G35" s="77"/>
      <c r="H35" s="152">
        <f>H32/'BS 2-3'!H58</f>
        <v>2.3210615079365078</v>
      </c>
      <c r="I35" s="77"/>
      <c r="J35" s="152">
        <f>J32/'BS 2-3'!J58</f>
        <v>-0.28802579365079367</v>
      </c>
    </row>
    <row r="36" spans="1:17" ht="13.05" customHeight="1" thickTop="1" x14ac:dyDescent="0.25">
      <c r="A36" s="13"/>
      <c r="B36" s="2"/>
      <c r="C36" s="50"/>
      <c r="D36" s="21"/>
      <c r="E36" s="15"/>
      <c r="F36" s="21"/>
      <c r="G36" s="15"/>
      <c r="H36" s="15"/>
      <c r="I36" s="15"/>
      <c r="J36" s="15"/>
      <c r="Q36" s="113"/>
    </row>
    <row r="37" spans="1:17" ht="9" customHeight="1" x14ac:dyDescent="0.25">
      <c r="A37" s="63"/>
      <c r="B37" s="2"/>
      <c r="C37" s="50"/>
      <c r="D37" s="48"/>
      <c r="E37" s="34"/>
      <c r="F37" s="48"/>
      <c r="G37" s="34"/>
      <c r="H37" s="22"/>
      <c r="I37" s="34"/>
      <c r="J37" s="22"/>
    </row>
    <row r="38" spans="1:17" ht="18.75" customHeight="1" x14ac:dyDescent="0.25">
      <c r="A38" s="4"/>
      <c r="B38" s="4"/>
      <c r="D38" s="160"/>
      <c r="E38" s="29"/>
      <c r="F38" s="29"/>
      <c r="G38" s="29"/>
      <c r="H38" s="160"/>
      <c r="I38" s="29"/>
      <c r="J38" s="29"/>
    </row>
    <row r="39" spans="1:17" ht="18.75" customHeight="1" x14ac:dyDescent="0.25">
      <c r="A39" s="4"/>
      <c r="B39" s="4"/>
      <c r="D39" s="153"/>
      <c r="E39" s="153"/>
      <c r="F39" s="153"/>
      <c r="G39" s="153"/>
      <c r="H39" s="153"/>
      <c r="I39" s="153"/>
      <c r="J39" s="153"/>
    </row>
    <row r="40" spans="1:17" ht="18.75" customHeight="1" x14ac:dyDescent="0.25">
      <c r="A40" s="4"/>
      <c r="B40" s="4"/>
      <c r="D40" s="29"/>
      <c r="E40" s="29"/>
      <c r="F40" s="29"/>
      <c r="G40" s="29"/>
      <c r="H40" s="29"/>
      <c r="I40" s="29"/>
      <c r="J40" s="29"/>
    </row>
    <row r="41" spans="1:17" ht="18.75" customHeight="1" x14ac:dyDescent="0.25">
      <c r="A41" s="4"/>
      <c r="B41" s="4"/>
      <c r="D41" s="29"/>
      <c r="E41" s="29"/>
      <c r="F41" s="29"/>
      <c r="G41" s="29"/>
      <c r="H41" s="29"/>
      <c r="I41" s="29"/>
      <c r="J41" s="29"/>
    </row>
    <row r="42" spans="1:17" ht="18.75" customHeight="1" x14ac:dyDescent="0.25">
      <c r="A42" s="4"/>
      <c r="B42" s="4"/>
      <c r="D42" s="29"/>
      <c r="E42" s="29"/>
      <c r="F42" s="29"/>
      <c r="G42" s="29"/>
      <c r="H42" s="29"/>
      <c r="I42" s="29"/>
      <c r="J42" s="29"/>
      <c r="Q42" s="113"/>
    </row>
    <row r="43" spans="1:17" ht="18.75" customHeight="1" x14ac:dyDescent="0.25">
      <c r="A43" s="4"/>
      <c r="B43" s="4"/>
      <c r="D43" s="29"/>
      <c r="E43" s="29"/>
      <c r="F43" s="29"/>
      <c r="G43" s="29"/>
      <c r="H43" s="29"/>
      <c r="I43" s="29"/>
      <c r="J43" s="29"/>
    </row>
    <row r="44" spans="1:17" ht="18.75" customHeight="1" x14ac:dyDescent="0.25">
      <c r="A44" s="4"/>
      <c r="B44" s="4"/>
      <c r="D44" s="29"/>
      <c r="E44" s="29"/>
      <c r="F44" s="29"/>
      <c r="G44" s="29"/>
      <c r="H44" s="29"/>
      <c r="I44" s="29"/>
      <c r="J44" s="29"/>
    </row>
    <row r="45" spans="1:17" ht="18.75" customHeight="1" x14ac:dyDescent="0.25">
      <c r="A45" s="4"/>
      <c r="B45" s="4"/>
      <c r="D45" s="29"/>
      <c r="E45" s="29"/>
      <c r="F45" s="29"/>
      <c r="G45" s="29"/>
      <c r="H45" s="29"/>
      <c r="I45" s="29"/>
      <c r="J45" s="29"/>
    </row>
    <row r="46" spans="1:17" ht="18.75" customHeight="1" x14ac:dyDescent="0.25">
      <c r="A46" s="4"/>
      <c r="B46" s="4"/>
      <c r="D46" s="29"/>
      <c r="E46" s="29"/>
      <c r="F46" s="29"/>
      <c r="G46" s="29"/>
      <c r="H46" s="29"/>
      <c r="I46" s="29"/>
      <c r="J46" s="29"/>
    </row>
    <row r="47" spans="1:17" ht="18.75" customHeight="1" x14ac:dyDescent="0.25">
      <c r="A47" s="4"/>
      <c r="B47" s="4"/>
      <c r="D47" s="29"/>
      <c r="E47" s="29"/>
      <c r="F47" s="29"/>
      <c r="G47" s="29"/>
      <c r="H47" s="29"/>
      <c r="I47" s="29"/>
      <c r="J47" s="29"/>
    </row>
    <row r="48" spans="1:17" ht="18.75" customHeight="1" x14ac:dyDescent="0.25">
      <c r="A48" s="4"/>
      <c r="B48" s="4"/>
      <c r="D48" s="29"/>
      <c r="E48" s="29"/>
      <c r="F48" s="29"/>
      <c r="G48" s="29"/>
      <c r="H48" s="29"/>
      <c r="I48" s="29"/>
      <c r="J48" s="29"/>
    </row>
    <row r="49" spans="1:17" ht="18.75" customHeight="1" x14ac:dyDescent="0.25">
      <c r="A49" s="4"/>
      <c r="B49" s="4"/>
      <c r="D49" s="29"/>
      <c r="E49" s="29"/>
      <c r="F49" s="29"/>
      <c r="G49" s="29"/>
      <c r="H49" s="29"/>
      <c r="I49" s="29"/>
      <c r="J49" s="29"/>
      <c r="M49" s="114"/>
      <c r="Q49" s="114"/>
    </row>
    <row r="50" spans="1:17" ht="18.75" customHeight="1" x14ac:dyDescent="0.25">
      <c r="A50" s="4"/>
      <c r="B50" s="4"/>
      <c r="D50" s="29"/>
      <c r="E50" s="29"/>
      <c r="F50" s="29"/>
      <c r="G50" s="29"/>
      <c r="H50" s="29"/>
      <c r="I50" s="29"/>
      <c r="J50" s="29"/>
    </row>
    <row r="51" spans="1:17" ht="18.75" customHeight="1" x14ac:dyDescent="0.25">
      <c r="A51" s="4"/>
      <c r="B51" s="4"/>
      <c r="D51" s="29"/>
      <c r="E51" s="29"/>
      <c r="F51" s="29"/>
      <c r="G51" s="29"/>
      <c r="H51" s="29"/>
      <c r="I51" s="29"/>
      <c r="J51" s="29"/>
    </row>
    <row r="52" spans="1:17" ht="18.75" customHeight="1" x14ac:dyDescent="0.25">
      <c r="A52" s="4"/>
      <c r="B52" s="4"/>
      <c r="D52" s="29"/>
      <c r="E52" s="29"/>
      <c r="F52" s="29"/>
      <c r="G52" s="29"/>
      <c r="H52" s="29"/>
      <c r="I52" s="29"/>
      <c r="J52" s="29"/>
    </row>
    <row r="53" spans="1:17" ht="18.75" customHeight="1" x14ac:dyDescent="0.25">
      <c r="A53" s="4"/>
      <c r="B53" s="4"/>
      <c r="D53" s="29"/>
      <c r="E53" s="29"/>
      <c r="F53" s="29"/>
      <c r="G53" s="29"/>
      <c r="H53" s="29"/>
      <c r="I53" s="29"/>
      <c r="J53" s="29"/>
    </row>
    <row r="54" spans="1:17" ht="18.75" customHeight="1" x14ac:dyDescent="0.25">
      <c r="A54" s="4"/>
      <c r="B54" s="4"/>
      <c r="D54" s="29"/>
      <c r="E54" s="29"/>
      <c r="F54" s="29"/>
      <c r="G54" s="29"/>
      <c r="H54" s="29"/>
      <c r="I54" s="29"/>
      <c r="J54" s="29"/>
    </row>
    <row r="55" spans="1:17" ht="18.75" customHeight="1" x14ac:dyDescent="0.25">
      <c r="A55" s="4"/>
      <c r="B55" s="4"/>
      <c r="D55" s="29"/>
      <c r="E55" s="29"/>
      <c r="F55" s="29"/>
      <c r="G55" s="29"/>
      <c r="H55" s="29"/>
      <c r="I55" s="29"/>
      <c r="J55" s="29"/>
    </row>
    <row r="56" spans="1:17" ht="18.75" customHeight="1" x14ac:dyDescent="0.25">
      <c r="A56" s="4"/>
      <c r="B56" s="4"/>
      <c r="D56" s="29"/>
      <c r="E56" s="29"/>
      <c r="F56" s="29"/>
      <c r="G56" s="29"/>
      <c r="H56" s="29"/>
      <c r="I56" s="29"/>
      <c r="J56" s="29"/>
    </row>
    <row r="57" spans="1:17" ht="18.75" customHeight="1" x14ac:dyDescent="0.25">
      <c r="A57" s="4"/>
      <c r="B57" s="4"/>
      <c r="D57" s="29"/>
      <c r="E57" s="29"/>
      <c r="F57" s="29"/>
      <c r="G57" s="29"/>
      <c r="H57" s="29"/>
      <c r="I57" s="29"/>
      <c r="J57" s="29"/>
    </row>
    <row r="58" spans="1:17" ht="18.75" customHeight="1" x14ac:dyDescent="0.25">
      <c r="A58" s="4"/>
      <c r="B58" s="4"/>
      <c r="D58" s="29"/>
      <c r="E58" s="29"/>
      <c r="F58" s="29"/>
      <c r="G58" s="29"/>
      <c r="H58" s="29"/>
      <c r="I58" s="29"/>
      <c r="J58" s="29"/>
    </row>
    <row r="59" spans="1:17" ht="18.75" customHeight="1" x14ac:dyDescent="0.25">
      <c r="A59" s="4"/>
      <c r="B59" s="4"/>
      <c r="D59" s="29"/>
      <c r="E59" s="29"/>
      <c r="F59" s="29"/>
      <c r="G59" s="29"/>
      <c r="H59" s="29"/>
      <c r="I59" s="29"/>
      <c r="J59" s="29"/>
    </row>
    <row r="60" spans="1:17" ht="18.75" customHeight="1" x14ac:dyDescent="0.25">
      <c r="A60" s="4"/>
      <c r="B60" s="4"/>
      <c r="D60" s="29"/>
      <c r="E60" s="29"/>
      <c r="F60" s="29"/>
      <c r="G60" s="29"/>
      <c r="H60" s="29"/>
      <c r="I60" s="29"/>
      <c r="J60" s="29"/>
    </row>
    <row r="61" spans="1:17" ht="18.75" customHeight="1" x14ac:dyDescent="0.25">
      <c r="A61" s="4"/>
      <c r="B61" s="4"/>
      <c r="D61" s="29"/>
      <c r="E61" s="29"/>
      <c r="F61" s="29"/>
      <c r="G61" s="29"/>
      <c r="H61" s="29"/>
      <c r="I61" s="29"/>
      <c r="J61" s="29"/>
    </row>
    <row r="62" spans="1:17" ht="18.75" customHeight="1" x14ac:dyDescent="0.25">
      <c r="A62" s="4"/>
      <c r="B62" s="4"/>
      <c r="D62" s="29"/>
      <c r="E62" s="29"/>
      <c r="F62" s="29"/>
      <c r="G62" s="29"/>
      <c r="H62" s="29"/>
      <c r="I62" s="29"/>
      <c r="J62" s="29"/>
    </row>
    <row r="63" spans="1:17" ht="18.75" customHeight="1" x14ac:dyDescent="0.25">
      <c r="A63" s="4"/>
      <c r="B63" s="4"/>
      <c r="D63" s="29"/>
      <c r="E63" s="29"/>
      <c r="F63" s="29"/>
      <c r="G63" s="29"/>
      <c r="H63" s="29"/>
      <c r="I63" s="29"/>
      <c r="J63" s="29"/>
    </row>
    <row r="64" spans="1:17" ht="18.75" customHeight="1" x14ac:dyDescent="0.25">
      <c r="A64" s="4"/>
      <c r="B64" s="4"/>
      <c r="D64" s="29"/>
      <c r="E64" s="29"/>
      <c r="F64" s="29"/>
      <c r="G64" s="29"/>
      <c r="H64" s="29"/>
      <c r="I64" s="29"/>
      <c r="J64" s="29"/>
    </row>
    <row r="65" spans="1:10" ht="18.75" customHeight="1" x14ac:dyDescent="0.25">
      <c r="A65" s="4"/>
      <c r="B65" s="4"/>
      <c r="D65" s="29"/>
      <c r="E65" s="29"/>
      <c r="F65" s="29"/>
      <c r="G65" s="29"/>
      <c r="H65" s="29"/>
      <c r="I65" s="29"/>
      <c r="J65" s="29"/>
    </row>
    <row r="66" spans="1:10" ht="18.75" customHeight="1" x14ac:dyDescent="0.25">
      <c r="A66" s="4"/>
      <c r="B66" s="4"/>
      <c r="D66" s="29"/>
      <c r="E66" s="29"/>
      <c r="F66" s="29"/>
      <c r="G66" s="29"/>
      <c r="H66" s="29"/>
      <c r="I66" s="29"/>
      <c r="J66" s="29"/>
    </row>
    <row r="67" spans="1:10" ht="18.75" customHeight="1" x14ac:dyDescent="0.25">
      <c r="A67" s="4"/>
      <c r="B67" s="4"/>
      <c r="D67" s="29"/>
      <c r="E67" s="29"/>
      <c r="F67" s="29"/>
      <c r="G67" s="29"/>
      <c r="H67" s="29"/>
      <c r="I67" s="29"/>
      <c r="J67" s="29"/>
    </row>
    <row r="68" spans="1:10" ht="18.75" customHeight="1" x14ac:dyDescent="0.25">
      <c r="A68" s="4"/>
      <c r="B68" s="4"/>
      <c r="D68" s="29"/>
      <c r="E68" s="29"/>
      <c r="F68" s="29"/>
      <c r="G68" s="29"/>
      <c r="H68" s="29"/>
      <c r="I68" s="29"/>
      <c r="J68" s="29"/>
    </row>
    <row r="69" spans="1:10" ht="18.75" customHeight="1" x14ac:dyDescent="0.25">
      <c r="A69" s="4"/>
      <c r="B69" s="4"/>
      <c r="D69" s="29"/>
      <c r="E69" s="29"/>
      <c r="F69" s="29"/>
      <c r="G69" s="29"/>
      <c r="H69" s="29"/>
      <c r="I69" s="29"/>
      <c r="J69" s="29"/>
    </row>
    <row r="70" spans="1:10" ht="18.75" customHeight="1" x14ac:dyDescent="0.25">
      <c r="A70" s="4"/>
      <c r="B70" s="4"/>
      <c r="D70" s="29"/>
      <c r="E70" s="29"/>
      <c r="F70" s="29"/>
      <c r="G70" s="29"/>
      <c r="H70" s="29"/>
      <c r="I70" s="29"/>
      <c r="J70" s="29"/>
    </row>
    <row r="71" spans="1:10" ht="18.75" customHeight="1" x14ac:dyDescent="0.25">
      <c r="A71" s="4"/>
      <c r="B71" s="4"/>
      <c r="D71" s="29"/>
      <c r="E71" s="29"/>
      <c r="F71" s="29"/>
      <c r="G71" s="29"/>
      <c r="H71" s="29"/>
      <c r="I71" s="29"/>
      <c r="J71" s="29"/>
    </row>
    <row r="72" spans="1:10" ht="18.75" customHeight="1" x14ac:dyDescent="0.25">
      <c r="A72" s="4"/>
      <c r="B72" s="4"/>
      <c r="D72" s="29"/>
      <c r="E72" s="29"/>
      <c r="F72" s="29"/>
      <c r="G72" s="29"/>
      <c r="H72" s="29"/>
      <c r="I72" s="29"/>
      <c r="J72" s="29"/>
    </row>
    <row r="73" spans="1:10" ht="18.75" customHeight="1" x14ac:dyDescent="0.25">
      <c r="A73" s="4"/>
      <c r="B73" s="4"/>
      <c r="D73" s="29"/>
      <c r="E73" s="29"/>
      <c r="F73" s="29"/>
      <c r="G73" s="29"/>
      <c r="H73" s="29"/>
      <c r="I73" s="29"/>
      <c r="J73" s="29"/>
    </row>
    <row r="74" spans="1:10" ht="18.75" customHeight="1" x14ac:dyDescent="0.25">
      <c r="A74" s="4"/>
      <c r="B74" s="4"/>
      <c r="D74" s="29"/>
      <c r="E74" s="29"/>
      <c r="F74" s="29"/>
      <c r="G74" s="29"/>
      <c r="H74" s="29"/>
      <c r="I74" s="29"/>
      <c r="J74" s="29"/>
    </row>
    <row r="75" spans="1:10" ht="18.75" customHeight="1" x14ac:dyDescent="0.25">
      <c r="A75" s="4"/>
      <c r="B75" s="4"/>
      <c r="D75" s="29"/>
      <c r="E75" s="29"/>
      <c r="F75" s="29"/>
      <c r="G75" s="29"/>
      <c r="H75" s="29"/>
      <c r="I75" s="29"/>
      <c r="J75" s="29"/>
    </row>
    <row r="76" spans="1:10" ht="18.75" customHeight="1" x14ac:dyDescent="0.25">
      <c r="A76" s="4"/>
      <c r="B76" s="4"/>
      <c r="D76" s="29"/>
      <c r="E76" s="29"/>
      <c r="F76" s="29"/>
      <c r="G76" s="29"/>
      <c r="H76" s="29"/>
      <c r="I76" s="29"/>
      <c r="J76" s="29"/>
    </row>
    <row r="77" spans="1:10" ht="18.75" customHeight="1" x14ac:dyDescent="0.25">
      <c r="A77" s="4"/>
      <c r="B77" s="4"/>
      <c r="D77" s="29"/>
      <c r="E77" s="29"/>
      <c r="F77" s="29"/>
      <c r="G77" s="29"/>
      <c r="H77" s="29"/>
      <c r="I77" s="29"/>
      <c r="J77" s="29"/>
    </row>
    <row r="78" spans="1:10" ht="18.75" customHeight="1" x14ac:dyDescent="0.25">
      <c r="A78" s="4"/>
      <c r="B78" s="4"/>
      <c r="D78" s="29"/>
      <c r="E78" s="29"/>
      <c r="F78" s="29"/>
      <c r="G78" s="29"/>
      <c r="H78" s="29"/>
      <c r="I78" s="29"/>
      <c r="J78" s="29"/>
    </row>
    <row r="79" spans="1:10" ht="18.75" customHeight="1" x14ac:dyDescent="0.25">
      <c r="A79" s="4"/>
      <c r="B79" s="4"/>
      <c r="D79" s="29"/>
      <c r="E79" s="29"/>
      <c r="F79" s="29"/>
      <c r="G79" s="29"/>
      <c r="H79" s="29"/>
      <c r="I79" s="29"/>
      <c r="J79" s="29"/>
    </row>
    <row r="80" spans="1:10" ht="18.75" customHeight="1" x14ac:dyDescent="0.25">
      <c r="A80" s="4"/>
      <c r="B80" s="4"/>
      <c r="D80" s="29"/>
      <c r="E80" s="29"/>
      <c r="F80" s="29"/>
      <c r="G80" s="29"/>
      <c r="H80" s="29"/>
      <c r="I80" s="29"/>
      <c r="J80" s="29"/>
    </row>
    <row r="81" spans="1:10" ht="18.75" customHeight="1" x14ac:dyDescent="0.25">
      <c r="A81" s="4"/>
      <c r="B81" s="4"/>
      <c r="D81" s="29"/>
      <c r="E81" s="29"/>
      <c r="F81" s="29"/>
      <c r="G81" s="29"/>
      <c r="H81" s="29"/>
      <c r="I81" s="29"/>
      <c r="J81" s="29"/>
    </row>
    <row r="82" spans="1:10" ht="18.75" customHeight="1" x14ac:dyDescent="0.25">
      <c r="A82" s="4"/>
      <c r="B82" s="4"/>
      <c r="D82" s="29"/>
      <c r="E82" s="29"/>
      <c r="F82" s="29"/>
      <c r="G82" s="29"/>
      <c r="H82" s="29"/>
      <c r="I82" s="29"/>
      <c r="J82" s="29"/>
    </row>
    <row r="83" spans="1:10" ht="18.75" customHeight="1" x14ac:dyDescent="0.25">
      <c r="A83" s="4"/>
      <c r="B83" s="4"/>
      <c r="D83" s="29"/>
      <c r="E83" s="29"/>
      <c r="F83" s="29"/>
      <c r="G83" s="29"/>
      <c r="H83" s="29"/>
      <c r="I83" s="29"/>
      <c r="J83" s="29"/>
    </row>
    <row r="84" spans="1:10" ht="18.75" customHeight="1" x14ac:dyDescent="0.25">
      <c r="A84" s="4"/>
      <c r="B84" s="4"/>
      <c r="D84" s="29"/>
      <c r="E84" s="29"/>
      <c r="F84" s="29"/>
      <c r="G84" s="29"/>
      <c r="H84" s="29"/>
      <c r="I84" s="29"/>
      <c r="J84" s="29"/>
    </row>
    <row r="85" spans="1:10" ht="18.75" customHeight="1" x14ac:dyDescent="0.25">
      <c r="A85" s="4"/>
      <c r="B85" s="4"/>
      <c r="D85" s="29"/>
      <c r="E85" s="29"/>
      <c r="F85" s="29"/>
      <c r="G85" s="29"/>
      <c r="H85" s="29"/>
      <c r="I85" s="29"/>
      <c r="J85" s="29"/>
    </row>
    <row r="86" spans="1:10" ht="18.75" customHeight="1" x14ac:dyDescent="0.25">
      <c r="A86" s="4"/>
      <c r="B86" s="4"/>
      <c r="D86" s="29"/>
      <c r="E86" s="29"/>
      <c r="F86" s="29"/>
      <c r="G86" s="29"/>
      <c r="H86" s="29"/>
      <c r="I86" s="29"/>
      <c r="J86" s="29"/>
    </row>
    <row r="87" spans="1:10" ht="18.75" customHeight="1" x14ac:dyDescent="0.25">
      <c r="A87" s="4"/>
      <c r="B87" s="4"/>
      <c r="D87" s="29"/>
      <c r="E87" s="29"/>
      <c r="F87" s="29"/>
      <c r="G87" s="29"/>
      <c r="H87" s="29"/>
      <c r="I87" s="29"/>
      <c r="J87" s="29"/>
    </row>
    <row r="88" spans="1:10" ht="18.75" customHeight="1" x14ac:dyDescent="0.25">
      <c r="A88" s="4"/>
      <c r="B88" s="4"/>
      <c r="D88" s="29"/>
      <c r="E88" s="29"/>
      <c r="F88" s="29"/>
      <c r="G88" s="29"/>
      <c r="H88" s="29"/>
      <c r="I88" s="29"/>
      <c r="J88" s="29"/>
    </row>
    <row r="89" spans="1:10" ht="18.75" customHeight="1" x14ac:dyDescent="0.25">
      <c r="A89" s="4"/>
      <c r="B89" s="4"/>
      <c r="D89" s="29"/>
      <c r="E89" s="29"/>
      <c r="F89" s="29"/>
      <c r="G89" s="29"/>
      <c r="H89" s="29"/>
      <c r="I89" s="29"/>
      <c r="J89" s="29"/>
    </row>
    <row r="90" spans="1:10" ht="18.75" customHeight="1" x14ac:dyDescent="0.25">
      <c r="A90" s="4"/>
      <c r="B90" s="4"/>
      <c r="D90" s="29"/>
      <c r="E90" s="29"/>
      <c r="F90" s="29"/>
      <c r="G90" s="29"/>
      <c r="H90" s="29"/>
      <c r="I90" s="29"/>
      <c r="J90" s="29"/>
    </row>
    <row r="91" spans="1:10" ht="18.75" customHeight="1" x14ac:dyDescent="0.25">
      <c r="A91" s="4"/>
      <c r="B91" s="4"/>
      <c r="D91" s="29"/>
      <c r="E91" s="29"/>
      <c r="F91" s="29"/>
      <c r="G91" s="29"/>
      <c r="H91" s="29"/>
      <c r="I91" s="29"/>
      <c r="J91" s="29"/>
    </row>
    <row r="92" spans="1:10" ht="18.75" customHeight="1" x14ac:dyDescent="0.25">
      <c r="A92" s="4"/>
      <c r="B92" s="4"/>
      <c r="D92" s="29"/>
      <c r="E92" s="29"/>
      <c r="F92" s="29"/>
      <c r="G92" s="29"/>
      <c r="H92" s="29"/>
      <c r="I92" s="29"/>
      <c r="J92" s="29"/>
    </row>
    <row r="93" spans="1:10" ht="18.75" customHeight="1" x14ac:dyDescent="0.25">
      <c r="A93" s="4"/>
      <c r="B93" s="4"/>
      <c r="D93" s="29"/>
      <c r="E93" s="29"/>
      <c r="F93" s="29"/>
      <c r="G93" s="29"/>
      <c r="H93" s="29"/>
      <c r="I93" s="29"/>
      <c r="J93" s="29"/>
    </row>
    <row r="94" spans="1:10" ht="18.75" customHeight="1" x14ac:dyDescent="0.25">
      <c r="A94" s="4"/>
      <c r="B94" s="4"/>
      <c r="D94" s="29"/>
      <c r="E94" s="29"/>
      <c r="F94" s="29"/>
      <c r="G94" s="29"/>
      <c r="H94" s="29"/>
      <c r="I94" s="29"/>
      <c r="J94" s="29"/>
    </row>
    <row r="95" spans="1:10" ht="18.75" customHeight="1" x14ac:dyDescent="0.25">
      <c r="A95" s="4"/>
      <c r="B95" s="4"/>
      <c r="D95" s="29"/>
      <c r="E95" s="29"/>
      <c r="F95" s="29"/>
      <c r="G95" s="29"/>
      <c r="H95" s="29"/>
      <c r="I95" s="29"/>
      <c r="J95" s="29"/>
    </row>
    <row r="96" spans="1:10" ht="18.75" customHeight="1" x14ac:dyDescent="0.25">
      <c r="A96" s="4"/>
      <c r="B96" s="4"/>
      <c r="D96" s="29"/>
      <c r="E96" s="29"/>
      <c r="F96" s="29"/>
      <c r="G96" s="29"/>
      <c r="H96" s="29"/>
      <c r="I96" s="29"/>
      <c r="J96" s="29"/>
    </row>
    <row r="97" spans="1:10" ht="18.75" customHeight="1" x14ac:dyDescent="0.25">
      <c r="A97" s="4"/>
      <c r="B97" s="4"/>
      <c r="D97" s="29"/>
      <c r="E97" s="29"/>
      <c r="F97" s="29"/>
      <c r="G97" s="29"/>
      <c r="H97" s="29"/>
      <c r="I97" s="29"/>
      <c r="J97" s="29"/>
    </row>
    <row r="98" spans="1:10" ht="18.75" customHeight="1" x14ac:dyDescent="0.25">
      <c r="A98" s="4"/>
      <c r="B98" s="4"/>
      <c r="D98" s="29"/>
      <c r="E98" s="29"/>
      <c r="F98" s="29"/>
      <c r="G98" s="29"/>
      <c r="H98" s="29"/>
      <c r="I98" s="29"/>
      <c r="J98" s="29"/>
    </row>
    <row r="99" spans="1:10" ht="18.75" customHeight="1" x14ac:dyDescent="0.25">
      <c r="A99" s="4"/>
      <c r="B99" s="4"/>
      <c r="D99" s="29"/>
      <c r="E99" s="29"/>
      <c r="F99" s="29"/>
      <c r="G99" s="29"/>
      <c r="H99" s="29"/>
      <c r="I99" s="29"/>
      <c r="J99" s="29"/>
    </row>
    <row r="100" spans="1:10" ht="18.75" customHeight="1" x14ac:dyDescent="0.25">
      <c r="A100" s="4"/>
      <c r="B100" s="4"/>
      <c r="D100" s="29"/>
      <c r="E100" s="29"/>
      <c r="F100" s="29"/>
      <c r="G100" s="29"/>
      <c r="H100" s="29"/>
      <c r="I100" s="29"/>
      <c r="J100" s="29"/>
    </row>
    <row r="101" spans="1:10" ht="18.75" customHeight="1" x14ac:dyDescent="0.25">
      <c r="A101" s="4"/>
      <c r="B101" s="4"/>
      <c r="D101" s="29"/>
      <c r="E101" s="29"/>
      <c r="F101" s="29"/>
      <c r="G101" s="29"/>
      <c r="H101" s="29"/>
      <c r="I101" s="29"/>
      <c r="J101" s="29"/>
    </row>
    <row r="102" spans="1:10" ht="18.75" customHeight="1" x14ac:dyDescent="0.25">
      <c r="A102" s="4"/>
      <c r="B102" s="4"/>
      <c r="D102" s="29"/>
      <c r="E102" s="29"/>
      <c r="F102" s="29"/>
      <c r="G102" s="29"/>
      <c r="H102" s="29"/>
      <c r="I102" s="29"/>
      <c r="J102" s="29"/>
    </row>
    <row r="103" spans="1:10" ht="18.75" customHeight="1" x14ac:dyDescent="0.25">
      <c r="A103" s="4"/>
      <c r="B103" s="4"/>
      <c r="D103" s="29"/>
      <c r="E103" s="29"/>
      <c r="F103" s="29"/>
      <c r="G103" s="29"/>
      <c r="H103" s="29"/>
      <c r="I103" s="29"/>
      <c r="J103" s="29"/>
    </row>
    <row r="104" spans="1:10" ht="18.75" customHeight="1" x14ac:dyDescent="0.25">
      <c r="A104" s="4"/>
      <c r="B104" s="4"/>
      <c r="D104" s="29"/>
      <c r="E104" s="29"/>
      <c r="F104" s="29"/>
      <c r="G104" s="29"/>
      <c r="H104" s="29"/>
      <c r="I104" s="29"/>
      <c r="J104" s="29"/>
    </row>
    <row r="105" spans="1:10" ht="18.75" customHeight="1" x14ac:dyDescent="0.25">
      <c r="A105" s="4"/>
      <c r="B105" s="4"/>
      <c r="D105" s="29"/>
      <c r="E105" s="29"/>
      <c r="F105" s="29"/>
      <c r="G105" s="29"/>
      <c r="H105" s="29"/>
      <c r="I105" s="29"/>
      <c r="J105" s="29"/>
    </row>
    <row r="106" spans="1:10" ht="18.75" customHeight="1" x14ac:dyDescent="0.25">
      <c r="A106" s="4"/>
      <c r="B106" s="4"/>
      <c r="D106" s="29"/>
      <c r="E106" s="29"/>
      <c r="F106" s="29"/>
      <c r="G106" s="29"/>
      <c r="H106" s="29"/>
      <c r="I106" s="29"/>
      <c r="J106" s="29"/>
    </row>
    <row r="107" spans="1:10" ht="18.75" customHeight="1" x14ac:dyDescent="0.25">
      <c r="A107" s="4"/>
      <c r="B107" s="4"/>
      <c r="D107" s="29"/>
      <c r="E107" s="29"/>
      <c r="F107" s="29"/>
      <c r="G107" s="29"/>
      <c r="H107" s="29"/>
      <c r="I107" s="29"/>
      <c r="J107" s="29"/>
    </row>
    <row r="108" spans="1:10" ht="18.75" customHeight="1" x14ac:dyDescent="0.25">
      <c r="A108" s="4"/>
      <c r="B108" s="4"/>
      <c r="D108" s="29"/>
      <c r="E108" s="29"/>
      <c r="F108" s="29"/>
      <c r="G108" s="29"/>
      <c r="H108" s="29"/>
      <c r="I108" s="29"/>
      <c r="J108" s="29"/>
    </row>
    <row r="109" spans="1:10" ht="18.75" customHeight="1" x14ac:dyDescent="0.25">
      <c r="A109" s="4"/>
      <c r="B109" s="4"/>
      <c r="D109" s="29"/>
      <c r="E109" s="29"/>
      <c r="F109" s="29"/>
      <c r="G109" s="29"/>
      <c r="H109" s="29"/>
      <c r="I109" s="29"/>
      <c r="J109" s="29"/>
    </row>
    <row r="110" spans="1:10" ht="18.75" customHeight="1" x14ac:dyDescent="0.25">
      <c r="A110" s="4"/>
      <c r="B110" s="4"/>
      <c r="D110" s="29"/>
      <c r="E110" s="29"/>
      <c r="F110" s="29"/>
      <c r="G110" s="29"/>
      <c r="H110" s="29"/>
      <c r="I110" s="29"/>
      <c r="J110" s="29"/>
    </row>
    <row r="111" spans="1:10" ht="18.75" customHeight="1" x14ac:dyDescent="0.25">
      <c r="A111" s="4"/>
      <c r="B111" s="4"/>
      <c r="D111" s="29"/>
      <c r="E111" s="29"/>
      <c r="F111" s="29"/>
      <c r="G111" s="29"/>
      <c r="H111" s="29"/>
      <c r="I111" s="29"/>
      <c r="J111" s="29"/>
    </row>
    <row r="112" spans="1:10" ht="18.75" customHeight="1" x14ac:dyDescent="0.25">
      <c r="A112" s="4"/>
      <c r="B112" s="4"/>
      <c r="D112" s="29"/>
      <c r="E112" s="29"/>
      <c r="F112" s="29"/>
      <c r="G112" s="29"/>
      <c r="H112" s="29"/>
      <c r="I112" s="29"/>
      <c r="J112" s="29"/>
    </row>
    <row r="113" spans="1:10" ht="18.75" customHeight="1" x14ac:dyDescent="0.25">
      <c r="A113" s="4"/>
      <c r="B113" s="4"/>
      <c r="D113" s="29"/>
      <c r="E113" s="29"/>
      <c r="F113" s="29"/>
      <c r="G113" s="29"/>
      <c r="H113" s="29"/>
      <c r="I113" s="29"/>
      <c r="J113" s="29"/>
    </row>
    <row r="114" spans="1:10" ht="18.75" customHeight="1" x14ac:dyDescent="0.25">
      <c r="A114" s="4"/>
      <c r="B114" s="4"/>
      <c r="D114" s="29"/>
      <c r="E114" s="29"/>
      <c r="F114" s="29"/>
      <c r="G114" s="29"/>
      <c r="H114" s="29"/>
      <c r="I114" s="29"/>
      <c r="J114" s="29"/>
    </row>
    <row r="115" spans="1:10" ht="18.75" customHeight="1" x14ac:dyDescent="0.25">
      <c r="A115" s="4"/>
      <c r="B115" s="4"/>
      <c r="D115" s="29"/>
      <c r="E115" s="29"/>
      <c r="F115" s="29"/>
      <c r="G115" s="29"/>
      <c r="H115" s="29"/>
      <c r="I115" s="29"/>
      <c r="J115" s="29"/>
    </row>
    <row r="116" spans="1:10" ht="18.75" customHeight="1" x14ac:dyDescent="0.25">
      <c r="A116" s="4"/>
      <c r="B116" s="4"/>
      <c r="D116" s="29"/>
      <c r="E116" s="29"/>
      <c r="F116" s="29"/>
      <c r="G116" s="29"/>
      <c r="H116" s="29"/>
      <c r="I116" s="29"/>
      <c r="J116" s="29"/>
    </row>
    <row r="117" spans="1:10" ht="18.75" customHeight="1" x14ac:dyDescent="0.25">
      <c r="A117" s="4"/>
      <c r="B117" s="4"/>
      <c r="D117" s="29"/>
      <c r="E117" s="29"/>
      <c r="F117" s="29"/>
      <c r="G117" s="29"/>
      <c r="H117" s="29"/>
      <c r="I117" s="29"/>
      <c r="J117" s="29"/>
    </row>
    <row r="118" spans="1:10" ht="18.75" customHeight="1" x14ac:dyDescent="0.25">
      <c r="A118" s="4"/>
      <c r="B118" s="4"/>
      <c r="D118" s="29"/>
      <c r="E118" s="29"/>
      <c r="F118" s="29"/>
      <c r="G118" s="29"/>
      <c r="H118" s="29"/>
      <c r="I118" s="29"/>
      <c r="J118" s="29"/>
    </row>
    <row r="119" spans="1:10" ht="18.75" customHeight="1" x14ac:dyDescent="0.25">
      <c r="A119" s="4"/>
      <c r="B119" s="4"/>
      <c r="D119" s="29"/>
      <c r="E119" s="29"/>
      <c r="F119" s="29"/>
      <c r="G119" s="29"/>
      <c r="H119" s="29"/>
      <c r="I119" s="29"/>
      <c r="J119" s="29"/>
    </row>
  </sheetData>
  <mergeCells count="9">
    <mergeCell ref="D7:F7"/>
    <mergeCell ref="H7:J7"/>
    <mergeCell ref="D11:J11"/>
    <mergeCell ref="D5:F5"/>
    <mergeCell ref="H5:J5"/>
    <mergeCell ref="D6:F6"/>
    <mergeCell ref="H6:J6"/>
    <mergeCell ref="D8:F8"/>
    <mergeCell ref="H8:J8"/>
  </mergeCells>
  <pageMargins left="0.7" right="0.4" top="0.5" bottom="0.75" header="0.3" footer="0.3"/>
  <pageSetup paperSize="9" scale="76" firstPageNumber="5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Q117"/>
  <sheetViews>
    <sheetView view="pageBreakPreview" topLeftCell="A9" zoomScale="90" zoomScaleNormal="85" zoomScaleSheetLayoutView="90" workbookViewId="0">
      <selection activeCell="B13" sqref="B13:B16"/>
    </sheetView>
  </sheetViews>
  <sheetFormatPr defaultColWidth="9.21875" defaultRowHeight="13.8" x14ac:dyDescent="0.25"/>
  <cols>
    <col min="1" max="1" width="49.5546875" style="18" customWidth="1"/>
    <col min="2" max="2" width="5.88671875" style="28" bestFit="1" customWidth="1"/>
    <col min="3" max="3" width="0.77734375" style="4" customWidth="1"/>
    <col min="4" max="4" width="17.109375" style="4" customWidth="1"/>
    <col min="5" max="5" width="1" style="4" customWidth="1"/>
    <col min="6" max="6" width="17.109375" style="4" customWidth="1"/>
    <col min="7" max="7" width="1" style="4" customWidth="1"/>
    <col min="8" max="8" width="15" style="4" customWidth="1"/>
    <col min="9" max="9" width="0.77734375" style="4" customWidth="1"/>
    <col min="10" max="10" width="15" style="4" customWidth="1"/>
    <col min="11" max="11" width="9.21875" style="110"/>
    <col min="12" max="12" width="29.44140625" style="110" customWidth="1"/>
    <col min="13" max="13" width="17.5546875" style="111" bestFit="1" customWidth="1"/>
    <col min="14" max="16" width="0.77734375" style="111" customWidth="1"/>
    <col min="17" max="17" width="16.77734375" style="111" bestFit="1" customWidth="1"/>
    <col min="18" max="16384" width="9.21875" style="110"/>
  </cols>
  <sheetData>
    <row r="1" spans="1:17" ht="18.75" customHeight="1" x14ac:dyDescent="0.25">
      <c r="A1" s="24" t="s">
        <v>57</v>
      </c>
      <c r="B1" s="2"/>
      <c r="C1" s="68"/>
      <c r="D1" s="68"/>
      <c r="E1" s="68"/>
      <c r="F1" s="68"/>
      <c r="G1" s="68"/>
      <c r="H1" s="68"/>
      <c r="I1" s="68"/>
      <c r="J1" s="68"/>
    </row>
    <row r="2" spans="1:17" ht="18.75" customHeight="1" x14ac:dyDescent="0.25">
      <c r="A2" s="13" t="s">
        <v>52</v>
      </c>
      <c r="B2" s="2"/>
      <c r="C2" s="68"/>
      <c r="D2" s="54"/>
      <c r="E2" s="68"/>
      <c r="F2" s="54"/>
      <c r="G2" s="68"/>
      <c r="H2" s="68"/>
      <c r="I2" s="68"/>
      <c r="J2" s="68"/>
    </row>
    <row r="3" spans="1:17" ht="6" customHeight="1" x14ac:dyDescent="0.25">
      <c r="A3" s="13"/>
      <c r="B3" s="2"/>
      <c r="C3" s="68"/>
      <c r="D3" s="68"/>
      <c r="E3" s="68"/>
      <c r="F3" s="68"/>
      <c r="G3" s="68"/>
      <c r="H3" s="68"/>
      <c r="I3" s="68"/>
      <c r="J3" s="68"/>
    </row>
    <row r="4" spans="1:17" ht="18.75" customHeight="1" x14ac:dyDescent="0.25">
      <c r="A4" s="13"/>
      <c r="B4" s="2"/>
      <c r="C4" s="50"/>
      <c r="D4" s="121"/>
      <c r="E4" s="119"/>
      <c r="F4" s="122"/>
      <c r="G4" s="39"/>
      <c r="H4" s="121"/>
      <c r="I4" s="119"/>
      <c r="J4" s="130"/>
    </row>
    <row r="5" spans="1:17" s="47" customFormat="1" ht="18.75" customHeight="1" x14ac:dyDescent="0.25">
      <c r="A5" s="13"/>
      <c r="B5" s="2"/>
      <c r="C5" s="50"/>
      <c r="D5" s="242" t="s">
        <v>60</v>
      </c>
      <c r="E5" s="242"/>
      <c r="F5" s="242"/>
      <c r="G5" s="50"/>
      <c r="H5" s="242" t="s">
        <v>76</v>
      </c>
      <c r="I5" s="242"/>
      <c r="J5" s="242"/>
      <c r="M5" s="94"/>
      <c r="N5" s="109"/>
      <c r="O5" s="109"/>
      <c r="P5" s="109"/>
      <c r="Q5" s="109"/>
    </row>
    <row r="6" spans="1:17" s="47" customFormat="1" ht="18.75" customHeight="1" x14ac:dyDescent="0.25">
      <c r="A6" s="13"/>
      <c r="B6" s="2"/>
      <c r="C6" s="50"/>
      <c r="D6" s="242" t="s">
        <v>61</v>
      </c>
      <c r="E6" s="242"/>
      <c r="F6" s="242"/>
      <c r="G6" s="50"/>
      <c r="H6" s="242" t="s">
        <v>77</v>
      </c>
      <c r="I6" s="242"/>
      <c r="J6" s="242"/>
      <c r="M6" s="94"/>
      <c r="N6" s="109"/>
      <c r="O6" s="109"/>
      <c r="P6" s="109"/>
      <c r="Q6" s="109"/>
    </row>
    <row r="7" spans="1:17" s="47" customFormat="1" ht="18.75" customHeight="1" x14ac:dyDescent="0.25">
      <c r="A7" s="13"/>
      <c r="B7" s="2"/>
      <c r="C7" s="50"/>
      <c r="D7" s="244" t="s">
        <v>51</v>
      </c>
      <c r="E7" s="244"/>
      <c r="F7" s="244"/>
      <c r="G7" s="39"/>
      <c r="H7" s="244" t="s">
        <v>51</v>
      </c>
      <c r="I7" s="244"/>
      <c r="J7" s="244"/>
      <c r="M7" s="94"/>
      <c r="N7" s="109"/>
      <c r="O7" s="109"/>
      <c r="P7" s="109"/>
      <c r="Q7" s="109"/>
    </row>
    <row r="8" spans="1:17" ht="18.75" customHeight="1" x14ac:dyDescent="0.25">
      <c r="A8" s="13"/>
      <c r="B8" s="2"/>
      <c r="C8" s="50"/>
      <c r="D8" s="245" t="s">
        <v>58</v>
      </c>
      <c r="E8" s="244"/>
      <c r="F8" s="244"/>
      <c r="G8" s="39"/>
      <c r="H8" s="245" t="s">
        <v>58</v>
      </c>
      <c r="I8" s="244"/>
      <c r="J8" s="244"/>
    </row>
    <row r="9" spans="1:17" ht="18.75" customHeight="1" x14ac:dyDescent="0.25">
      <c r="A9" s="13"/>
      <c r="B9" s="2" t="s">
        <v>6</v>
      </c>
      <c r="C9" s="50"/>
      <c r="D9" s="121">
        <v>2021</v>
      </c>
      <c r="E9" s="119"/>
      <c r="F9" s="122">
        <v>2020</v>
      </c>
      <c r="G9" s="39"/>
      <c r="H9" s="121">
        <v>2021</v>
      </c>
      <c r="I9" s="119"/>
      <c r="J9" s="122">
        <v>2020</v>
      </c>
    </row>
    <row r="10" spans="1:17" ht="18.75" customHeight="1" x14ac:dyDescent="0.25">
      <c r="A10" s="13"/>
      <c r="B10" s="2"/>
      <c r="C10" s="50"/>
      <c r="D10" s="121"/>
      <c r="E10" s="119"/>
      <c r="F10" s="122" t="s">
        <v>126</v>
      </c>
      <c r="G10" s="39"/>
      <c r="H10" s="121"/>
      <c r="I10" s="119"/>
      <c r="J10" s="122"/>
    </row>
    <row r="11" spans="1:17" ht="19.2" customHeight="1" x14ac:dyDescent="0.25">
      <c r="A11" s="13"/>
      <c r="B11" s="2"/>
      <c r="C11" s="50"/>
      <c r="D11" s="243" t="s">
        <v>44</v>
      </c>
      <c r="E11" s="243"/>
      <c r="F11" s="243"/>
      <c r="G11" s="243"/>
      <c r="H11" s="243"/>
      <c r="I11" s="243"/>
      <c r="J11" s="243"/>
    </row>
    <row r="12" spans="1:17" ht="18.75" customHeight="1" x14ac:dyDescent="0.25">
      <c r="A12" s="31" t="s">
        <v>125</v>
      </c>
      <c r="B12" s="2"/>
      <c r="C12" s="50"/>
      <c r="D12" s="21">
        <f>'PL 5'!D32</f>
        <v>1238799</v>
      </c>
      <c r="E12" s="21"/>
      <c r="F12" s="21">
        <f>'PL 5'!F32</f>
        <v>-651954</v>
      </c>
      <c r="G12" s="21"/>
      <c r="H12" s="21">
        <f>'PL 5'!H32</f>
        <v>467926</v>
      </c>
      <c r="I12" s="21"/>
      <c r="J12" s="21">
        <f>'PL 5'!J32</f>
        <v>-58066</v>
      </c>
    </row>
    <row r="13" spans="1:17" ht="18" customHeight="1" x14ac:dyDescent="0.25">
      <c r="A13" s="13"/>
      <c r="B13" s="2"/>
      <c r="C13" s="50"/>
      <c r="D13" s="21"/>
      <c r="E13" s="15"/>
      <c r="F13" s="21"/>
      <c r="G13" s="15"/>
      <c r="H13" s="15"/>
      <c r="I13" s="15"/>
      <c r="J13" s="15"/>
      <c r="Q13" s="113"/>
    </row>
    <row r="14" spans="1:17" ht="18.75" customHeight="1" x14ac:dyDescent="0.25">
      <c r="A14" s="24" t="s">
        <v>19</v>
      </c>
      <c r="B14" s="2"/>
      <c r="C14" s="11"/>
      <c r="D14" s="147"/>
      <c r="E14" s="77"/>
      <c r="F14" s="77"/>
      <c r="G14" s="77"/>
      <c r="H14" s="147"/>
      <c r="I14" s="77"/>
      <c r="J14" s="147"/>
    </row>
    <row r="15" spans="1:17" ht="18.75" customHeight="1" x14ac:dyDescent="0.25">
      <c r="A15" s="26" t="s">
        <v>65</v>
      </c>
      <c r="C15" s="11"/>
      <c r="D15" s="77"/>
      <c r="E15" s="77"/>
      <c r="F15" s="77"/>
      <c r="G15" s="77"/>
      <c r="H15" s="77"/>
      <c r="I15" s="77"/>
      <c r="J15" s="77"/>
      <c r="Q15" s="113"/>
    </row>
    <row r="16" spans="1:17" ht="18.75" customHeight="1" x14ac:dyDescent="0.25">
      <c r="A16" s="8" t="s">
        <v>37</v>
      </c>
      <c r="C16" s="11"/>
      <c r="D16" s="77"/>
      <c r="E16" s="77"/>
      <c r="F16" s="77"/>
      <c r="G16" s="77"/>
      <c r="H16" s="77"/>
      <c r="I16" s="77"/>
      <c r="J16" s="77"/>
    </row>
    <row r="17" spans="1:17" ht="18.75" customHeight="1" x14ac:dyDescent="0.25">
      <c r="A17" s="63" t="s">
        <v>80</v>
      </c>
      <c r="B17" s="2">
        <v>5</v>
      </c>
      <c r="C17" s="50"/>
      <c r="D17" s="33">
        <v>-146</v>
      </c>
      <c r="E17" s="34"/>
      <c r="F17" s="33">
        <v>-68038</v>
      </c>
      <c r="G17" s="34"/>
      <c r="H17" s="81">
        <v>0</v>
      </c>
      <c r="I17" s="34"/>
      <c r="J17" s="81">
        <v>0</v>
      </c>
      <c r="Q17" s="113"/>
    </row>
    <row r="18" spans="1:17" ht="18.75" customHeight="1" x14ac:dyDescent="0.25">
      <c r="A18" s="140" t="s">
        <v>82</v>
      </c>
      <c r="B18" s="2"/>
      <c r="C18" s="50"/>
      <c r="D18" s="48"/>
      <c r="E18" s="34"/>
      <c r="F18" s="48"/>
      <c r="G18" s="34"/>
      <c r="H18" s="22"/>
      <c r="I18" s="34"/>
      <c r="J18" s="22"/>
    </row>
    <row r="19" spans="1:17" ht="18.75" customHeight="1" x14ac:dyDescent="0.25">
      <c r="A19" s="141" t="s">
        <v>81</v>
      </c>
      <c r="B19" s="2"/>
      <c r="C19" s="11"/>
      <c r="D19" s="83">
        <f>SUM(D17:D18)</f>
        <v>-146</v>
      </c>
      <c r="E19" s="27"/>
      <c r="F19" s="83">
        <f>SUM(F17:F18)</f>
        <v>-68038</v>
      </c>
      <c r="G19" s="25"/>
      <c r="H19" s="83">
        <f>SUM(H17:H18)</f>
        <v>0</v>
      </c>
      <c r="I19" s="27"/>
      <c r="J19" s="83">
        <f>SUM(J17:J18)</f>
        <v>0</v>
      </c>
    </row>
    <row r="20" spans="1:17" ht="18.75" customHeight="1" x14ac:dyDescent="0.25">
      <c r="A20" s="24"/>
      <c r="B20" s="2"/>
      <c r="C20" s="11"/>
      <c r="D20" s="35"/>
      <c r="E20" s="27"/>
      <c r="F20" s="35"/>
      <c r="G20" s="25"/>
      <c r="H20" s="35"/>
      <c r="I20" s="27"/>
      <c r="J20" s="35"/>
    </row>
    <row r="21" spans="1:17" ht="18.75" customHeight="1" x14ac:dyDescent="0.25">
      <c r="A21" s="26" t="s">
        <v>40</v>
      </c>
      <c r="B21" s="2"/>
      <c r="C21" s="11"/>
      <c r="D21" s="35"/>
      <c r="E21" s="27"/>
      <c r="F21" s="35"/>
      <c r="G21" s="25"/>
      <c r="H21" s="35"/>
      <c r="I21" s="27"/>
      <c r="J21" s="35"/>
    </row>
    <row r="22" spans="1:17" ht="18.75" customHeight="1" x14ac:dyDescent="0.25">
      <c r="A22" s="8" t="s">
        <v>37</v>
      </c>
      <c r="B22" s="2"/>
      <c r="C22" s="11"/>
      <c r="D22" s="35"/>
      <c r="E22" s="27"/>
      <c r="F22" s="35"/>
      <c r="G22" s="25"/>
      <c r="H22" s="35"/>
      <c r="I22" s="27"/>
      <c r="J22" s="35"/>
    </row>
    <row r="23" spans="1:17" ht="18.75" customHeight="1" x14ac:dyDescent="0.25">
      <c r="A23" s="63" t="s">
        <v>103</v>
      </c>
      <c r="B23" s="2"/>
      <c r="C23" s="50"/>
      <c r="D23" s="110"/>
      <c r="E23" s="110"/>
      <c r="F23" s="110"/>
      <c r="G23" s="110"/>
      <c r="H23" s="110"/>
      <c r="I23" s="110"/>
      <c r="J23" s="110"/>
      <c r="Q23" s="113"/>
    </row>
    <row r="24" spans="1:17" ht="18.75" customHeight="1" x14ac:dyDescent="0.25">
      <c r="A24" s="63" t="s">
        <v>101</v>
      </c>
      <c r="B24" s="2"/>
      <c r="C24" s="50"/>
      <c r="D24" s="22">
        <v>155578</v>
      </c>
      <c r="E24" s="34"/>
      <c r="F24" s="22">
        <v>158975</v>
      </c>
      <c r="G24" s="34"/>
      <c r="H24" s="22">
        <v>155578</v>
      </c>
      <c r="I24" s="34"/>
      <c r="J24" s="22">
        <f>F24</f>
        <v>158975</v>
      </c>
      <c r="L24" s="146"/>
      <c r="Q24" s="113"/>
    </row>
    <row r="25" spans="1:17" ht="18.75" customHeight="1" x14ac:dyDescent="0.25">
      <c r="A25" s="63" t="s">
        <v>131</v>
      </c>
      <c r="B25" s="2"/>
      <c r="C25" s="50"/>
      <c r="D25" s="22"/>
      <c r="E25" s="34"/>
      <c r="F25" s="22"/>
      <c r="G25" s="34"/>
      <c r="H25" s="22"/>
      <c r="I25" s="34"/>
      <c r="J25" s="22"/>
      <c r="L25" s="146"/>
      <c r="Q25" s="113"/>
    </row>
    <row r="26" spans="1:17" ht="18.75" customHeight="1" x14ac:dyDescent="0.25">
      <c r="A26" s="63" t="s">
        <v>132</v>
      </c>
      <c r="B26" s="2">
        <v>5</v>
      </c>
      <c r="C26" s="11"/>
      <c r="D26" s="48">
        <f>13766</f>
        <v>13766</v>
      </c>
      <c r="E26" s="48"/>
      <c r="F26" s="48">
        <v>-13654</v>
      </c>
      <c r="G26" s="48"/>
      <c r="H26" s="48">
        <v>0</v>
      </c>
      <c r="I26" s="48"/>
      <c r="J26" s="48">
        <v>0</v>
      </c>
      <c r="K26" s="146"/>
    </row>
    <row r="27" spans="1:17" ht="18.75" customHeight="1" x14ac:dyDescent="0.25">
      <c r="A27" s="63" t="s">
        <v>116</v>
      </c>
      <c r="B27" s="2"/>
      <c r="C27" s="11"/>
      <c r="D27" s="110"/>
      <c r="E27" s="110"/>
      <c r="F27" s="110"/>
      <c r="G27" s="110"/>
      <c r="H27" s="110"/>
      <c r="I27" s="110"/>
      <c r="J27" s="110"/>
      <c r="L27" s="146"/>
    </row>
    <row r="28" spans="1:17" ht="18.75" customHeight="1" x14ac:dyDescent="0.25">
      <c r="A28" s="11" t="s">
        <v>115</v>
      </c>
      <c r="B28" s="2"/>
      <c r="C28" s="11"/>
      <c r="D28" s="81">
        <v>-31116</v>
      </c>
      <c r="E28" s="34"/>
      <c r="F28" s="81">
        <v>-31795</v>
      </c>
      <c r="G28" s="34"/>
      <c r="H28" s="81">
        <v>-31116</v>
      </c>
      <c r="I28" s="34"/>
      <c r="J28" s="81">
        <f>F28</f>
        <v>-31795</v>
      </c>
    </row>
    <row r="29" spans="1:17" ht="18.75" customHeight="1" x14ac:dyDescent="0.25">
      <c r="A29" s="140" t="s">
        <v>117</v>
      </c>
      <c r="B29" s="2"/>
      <c r="C29" s="11"/>
      <c r="D29" s="22"/>
      <c r="E29" s="34"/>
      <c r="F29" s="22"/>
      <c r="G29" s="34"/>
      <c r="H29" s="22"/>
      <c r="I29" s="34"/>
      <c r="J29" s="22"/>
    </row>
    <row r="30" spans="1:17" ht="18.75" customHeight="1" x14ac:dyDescent="0.25">
      <c r="A30" s="140" t="s">
        <v>114</v>
      </c>
      <c r="B30" s="2"/>
      <c r="C30" s="11"/>
      <c r="D30" s="95">
        <f>SUM(D24:D28)</f>
        <v>138228</v>
      </c>
      <c r="E30" s="20"/>
      <c r="F30" s="95">
        <f>SUM(F24:F28)</f>
        <v>113526</v>
      </c>
      <c r="G30" s="20"/>
      <c r="H30" s="95">
        <f>SUM(H24:H28)</f>
        <v>124462</v>
      </c>
      <c r="I30" s="20"/>
      <c r="J30" s="95">
        <f>SUM(J24:J28)</f>
        <v>127180</v>
      </c>
    </row>
    <row r="31" spans="1:17" ht="18.75" customHeight="1" x14ac:dyDescent="0.25">
      <c r="A31" s="13" t="s">
        <v>140</v>
      </c>
      <c r="B31" s="2"/>
      <c r="C31" s="11"/>
      <c r="D31" s="110"/>
      <c r="E31" s="110"/>
      <c r="F31" s="110"/>
      <c r="G31" s="110"/>
      <c r="H31" s="110"/>
      <c r="I31" s="110"/>
      <c r="J31" s="110"/>
    </row>
    <row r="32" spans="1:17" ht="18.75" customHeight="1" x14ac:dyDescent="0.25">
      <c r="A32" s="13" t="s">
        <v>141</v>
      </c>
      <c r="B32" s="2"/>
      <c r="C32" s="11"/>
      <c r="D32" s="95">
        <f>SUM(D19,D30)</f>
        <v>138082</v>
      </c>
      <c r="E32" s="20"/>
      <c r="F32" s="95">
        <f>SUM(F19,F30)</f>
        <v>45488</v>
      </c>
      <c r="G32" s="20"/>
      <c r="H32" s="95">
        <f>SUM(H19,H30)</f>
        <v>124462</v>
      </c>
      <c r="I32" s="20"/>
      <c r="J32" s="95">
        <f>SUM(J19,J30)</f>
        <v>127180</v>
      </c>
    </row>
    <row r="33" spans="1:17" ht="18.45" customHeight="1" thickBot="1" x14ac:dyDescent="0.3">
      <c r="A33" s="24" t="s">
        <v>100</v>
      </c>
      <c r="C33" s="11"/>
      <c r="D33" s="126">
        <f>SUM(D12,D32)</f>
        <v>1376881</v>
      </c>
      <c r="E33" s="27"/>
      <c r="F33" s="126">
        <f>SUM(F12,F32)</f>
        <v>-606466</v>
      </c>
      <c r="G33" s="25"/>
      <c r="H33" s="126">
        <f>SUM(H12,H32)</f>
        <v>592388</v>
      </c>
      <c r="I33" s="27"/>
      <c r="J33" s="126">
        <f>SUM(J12,J32)</f>
        <v>69114</v>
      </c>
      <c r="Q33" s="113"/>
    </row>
    <row r="34" spans="1:17" ht="18.45" customHeight="1" thickTop="1" x14ac:dyDescent="0.25">
      <c r="A34" s="24"/>
      <c r="C34" s="11"/>
      <c r="D34" s="35"/>
      <c r="E34" s="27"/>
      <c r="F34" s="35"/>
      <c r="G34" s="25"/>
      <c r="H34" s="35"/>
      <c r="I34" s="27"/>
      <c r="J34" s="35"/>
      <c r="Q34" s="113"/>
    </row>
    <row r="35" spans="1:17" ht="9" customHeight="1" x14ac:dyDescent="0.25">
      <c r="A35" s="63"/>
      <c r="B35" s="2"/>
      <c r="C35" s="50"/>
      <c r="D35" s="48"/>
      <c r="E35" s="34"/>
      <c r="F35" s="48"/>
      <c r="G35" s="34"/>
      <c r="H35" s="22"/>
      <c r="I35" s="34"/>
      <c r="J35" s="22"/>
    </row>
    <row r="36" spans="1:17" ht="18.75" customHeight="1" x14ac:dyDescent="0.25">
      <c r="A36" s="4"/>
      <c r="B36" s="4"/>
      <c r="D36" s="29"/>
      <c r="E36" s="29"/>
      <c r="F36" s="29"/>
      <c r="G36" s="29"/>
      <c r="H36" s="29"/>
      <c r="I36" s="29"/>
      <c r="J36" s="29"/>
    </row>
    <row r="37" spans="1:17" ht="18.75" customHeight="1" x14ac:dyDescent="0.25">
      <c r="A37" s="4"/>
      <c r="B37" s="4"/>
      <c r="D37" s="29"/>
      <c r="E37" s="29"/>
      <c r="F37" s="29"/>
      <c r="G37" s="29"/>
      <c r="H37" s="29"/>
      <c r="I37" s="29"/>
      <c r="J37" s="29"/>
    </row>
    <row r="38" spans="1:17" ht="18.75" customHeight="1" x14ac:dyDescent="0.25">
      <c r="A38" s="4"/>
      <c r="B38" s="4"/>
      <c r="D38" s="29"/>
      <c r="E38" s="29"/>
      <c r="F38" s="29"/>
      <c r="G38" s="29"/>
      <c r="H38" s="29"/>
      <c r="I38" s="29"/>
      <c r="J38" s="29"/>
    </row>
    <row r="39" spans="1:17" ht="18.75" customHeight="1" x14ac:dyDescent="0.25">
      <c r="A39" s="4"/>
      <c r="B39" s="4"/>
      <c r="D39" s="29"/>
      <c r="E39" s="29"/>
      <c r="F39" s="29"/>
      <c r="G39" s="29"/>
      <c r="H39" s="29"/>
      <c r="I39" s="29"/>
      <c r="J39" s="29"/>
    </row>
    <row r="40" spans="1:17" ht="18.75" customHeight="1" x14ac:dyDescent="0.25">
      <c r="A40" s="4"/>
      <c r="B40" s="4"/>
      <c r="D40" s="29"/>
      <c r="E40" s="29"/>
      <c r="F40" s="29"/>
      <c r="G40" s="29"/>
      <c r="H40" s="29"/>
      <c r="I40" s="29"/>
      <c r="J40" s="29"/>
      <c r="Q40" s="113"/>
    </row>
    <row r="41" spans="1:17" ht="18.75" customHeight="1" x14ac:dyDescent="0.25">
      <c r="A41" s="4"/>
      <c r="B41" s="4"/>
      <c r="D41" s="29"/>
      <c r="E41" s="29"/>
      <c r="F41" s="29"/>
      <c r="G41" s="29"/>
      <c r="H41" s="29"/>
      <c r="I41" s="29"/>
      <c r="J41" s="29"/>
    </row>
    <row r="42" spans="1:17" ht="18.75" customHeight="1" x14ac:dyDescent="0.25">
      <c r="A42" s="4"/>
      <c r="B42" s="4"/>
      <c r="D42" s="29"/>
      <c r="E42" s="29"/>
      <c r="F42" s="29"/>
      <c r="G42" s="29"/>
      <c r="H42" s="29"/>
      <c r="I42" s="29"/>
      <c r="J42" s="29"/>
    </row>
    <row r="43" spans="1:17" ht="18.75" customHeight="1" x14ac:dyDescent="0.25">
      <c r="A43" s="4"/>
      <c r="B43" s="4"/>
      <c r="D43" s="29"/>
      <c r="E43" s="29"/>
      <c r="F43" s="29"/>
      <c r="G43" s="29"/>
      <c r="H43" s="29"/>
      <c r="I43" s="29"/>
      <c r="J43" s="29"/>
    </row>
    <row r="44" spans="1:17" ht="18.75" customHeight="1" x14ac:dyDescent="0.25">
      <c r="A44" s="4"/>
      <c r="B44" s="4"/>
      <c r="D44" s="29"/>
      <c r="E44" s="29"/>
      <c r="F44" s="29"/>
      <c r="G44" s="29"/>
      <c r="H44" s="29"/>
      <c r="I44" s="29"/>
      <c r="J44" s="29"/>
    </row>
    <row r="45" spans="1:17" ht="18.75" customHeight="1" x14ac:dyDescent="0.25">
      <c r="A45" s="4"/>
      <c r="B45" s="4"/>
      <c r="D45" s="29"/>
      <c r="E45" s="29"/>
      <c r="F45" s="29"/>
      <c r="G45" s="29"/>
      <c r="H45" s="29"/>
      <c r="I45" s="29"/>
      <c r="J45" s="29"/>
    </row>
    <row r="46" spans="1:17" ht="18.75" customHeight="1" x14ac:dyDescent="0.25">
      <c r="A46" s="4"/>
      <c r="B46" s="4"/>
      <c r="D46" s="29"/>
      <c r="E46" s="29"/>
      <c r="F46" s="29"/>
      <c r="G46" s="29"/>
      <c r="H46" s="29"/>
      <c r="I46" s="29"/>
      <c r="J46" s="29"/>
    </row>
    <row r="47" spans="1:17" ht="18.75" customHeight="1" x14ac:dyDescent="0.25">
      <c r="A47" s="4"/>
      <c r="B47" s="4"/>
      <c r="D47" s="29"/>
      <c r="E47" s="29"/>
      <c r="F47" s="29"/>
      <c r="G47" s="29"/>
      <c r="H47" s="29"/>
      <c r="I47" s="29"/>
      <c r="J47" s="29"/>
      <c r="M47" s="114"/>
      <c r="Q47" s="114"/>
    </row>
    <row r="48" spans="1:17" ht="18.75" customHeight="1" x14ac:dyDescent="0.25">
      <c r="A48" s="4"/>
      <c r="B48" s="4"/>
      <c r="D48" s="29"/>
      <c r="E48" s="29"/>
      <c r="F48" s="29"/>
      <c r="G48" s="29"/>
      <c r="H48" s="29"/>
      <c r="I48" s="29"/>
      <c r="J48" s="29"/>
    </row>
    <row r="49" spans="1:10" ht="18.75" customHeight="1" x14ac:dyDescent="0.25">
      <c r="A49" s="4"/>
      <c r="B49" s="4"/>
      <c r="D49" s="29"/>
      <c r="E49" s="29"/>
      <c r="F49" s="29"/>
      <c r="G49" s="29"/>
      <c r="H49" s="29"/>
      <c r="I49" s="29"/>
      <c r="J49" s="29"/>
    </row>
    <row r="50" spans="1:10" ht="18.75" customHeight="1" x14ac:dyDescent="0.25">
      <c r="A50" s="4"/>
      <c r="B50" s="4"/>
      <c r="D50" s="29"/>
      <c r="E50" s="29"/>
      <c r="F50" s="29"/>
      <c r="G50" s="29"/>
      <c r="H50" s="29"/>
      <c r="I50" s="29"/>
      <c r="J50" s="29"/>
    </row>
    <row r="51" spans="1:10" ht="18.75" customHeight="1" x14ac:dyDescent="0.25">
      <c r="A51" s="4"/>
      <c r="B51" s="4"/>
      <c r="D51" s="29"/>
      <c r="E51" s="29"/>
      <c r="F51" s="29"/>
      <c r="G51" s="29"/>
      <c r="H51" s="29"/>
      <c r="I51" s="29"/>
      <c r="J51" s="29"/>
    </row>
    <row r="52" spans="1:10" ht="18.75" customHeight="1" x14ac:dyDescent="0.25">
      <c r="A52" s="4"/>
      <c r="B52" s="4"/>
      <c r="D52" s="29"/>
      <c r="E52" s="29"/>
      <c r="F52" s="29"/>
      <c r="G52" s="29"/>
      <c r="H52" s="29"/>
      <c r="I52" s="29"/>
      <c r="J52" s="29"/>
    </row>
    <row r="53" spans="1:10" ht="18.75" customHeight="1" x14ac:dyDescent="0.25">
      <c r="A53" s="4"/>
      <c r="B53" s="4"/>
      <c r="D53" s="29"/>
      <c r="E53" s="29"/>
      <c r="F53" s="29"/>
      <c r="G53" s="29"/>
      <c r="H53" s="29"/>
      <c r="I53" s="29"/>
      <c r="J53" s="29"/>
    </row>
    <row r="54" spans="1:10" ht="18.75" customHeight="1" x14ac:dyDescent="0.25">
      <c r="A54" s="4"/>
      <c r="B54" s="4"/>
      <c r="D54" s="29"/>
      <c r="E54" s="29"/>
      <c r="F54" s="29"/>
      <c r="G54" s="29"/>
      <c r="H54" s="29"/>
      <c r="I54" s="29"/>
      <c r="J54" s="29"/>
    </row>
    <row r="55" spans="1:10" ht="18.75" customHeight="1" x14ac:dyDescent="0.25">
      <c r="A55" s="4"/>
      <c r="B55" s="4"/>
      <c r="D55" s="29"/>
      <c r="E55" s="29"/>
      <c r="F55" s="29"/>
      <c r="G55" s="29"/>
      <c r="H55" s="29"/>
      <c r="I55" s="29"/>
      <c r="J55" s="29"/>
    </row>
    <row r="56" spans="1:10" ht="18.75" customHeight="1" x14ac:dyDescent="0.25">
      <c r="A56" s="4"/>
      <c r="B56" s="4"/>
      <c r="D56" s="29"/>
      <c r="E56" s="29"/>
      <c r="F56" s="29"/>
      <c r="G56" s="29"/>
      <c r="H56" s="29"/>
      <c r="I56" s="29"/>
      <c r="J56" s="29"/>
    </row>
    <row r="57" spans="1:10" ht="18.75" customHeight="1" x14ac:dyDescent="0.25">
      <c r="A57" s="4"/>
      <c r="B57" s="4"/>
      <c r="D57" s="29"/>
      <c r="E57" s="29"/>
      <c r="F57" s="29"/>
      <c r="G57" s="29"/>
      <c r="H57" s="29"/>
      <c r="I57" s="29"/>
      <c r="J57" s="29"/>
    </row>
    <row r="58" spans="1:10" ht="18.75" customHeight="1" x14ac:dyDescent="0.25">
      <c r="A58" s="4"/>
      <c r="B58" s="4"/>
      <c r="D58" s="29"/>
      <c r="E58" s="29"/>
      <c r="F58" s="29"/>
      <c r="G58" s="29"/>
      <c r="H58" s="29"/>
      <c r="I58" s="29"/>
      <c r="J58" s="29"/>
    </row>
    <row r="59" spans="1:10" ht="18.75" customHeight="1" x14ac:dyDescent="0.25">
      <c r="A59" s="4"/>
      <c r="B59" s="4"/>
      <c r="D59" s="29"/>
      <c r="E59" s="29"/>
      <c r="F59" s="29"/>
      <c r="G59" s="29"/>
      <c r="H59" s="29"/>
      <c r="I59" s="29"/>
      <c r="J59" s="29"/>
    </row>
    <row r="60" spans="1:10" ht="18.75" customHeight="1" x14ac:dyDescent="0.25">
      <c r="A60" s="4"/>
      <c r="B60" s="4"/>
      <c r="D60" s="29"/>
      <c r="E60" s="29"/>
      <c r="F60" s="29"/>
      <c r="G60" s="29"/>
      <c r="H60" s="29"/>
      <c r="I60" s="29"/>
      <c r="J60" s="29"/>
    </row>
    <row r="61" spans="1:10" ht="18.75" customHeight="1" x14ac:dyDescent="0.25">
      <c r="A61" s="4"/>
      <c r="B61" s="4"/>
      <c r="D61" s="29"/>
      <c r="E61" s="29"/>
      <c r="F61" s="29"/>
      <c r="G61" s="29"/>
      <c r="H61" s="29"/>
      <c r="I61" s="29"/>
      <c r="J61" s="29"/>
    </row>
    <row r="62" spans="1:10" ht="18.75" customHeight="1" x14ac:dyDescent="0.25">
      <c r="A62" s="4"/>
      <c r="B62" s="4"/>
      <c r="D62" s="29"/>
      <c r="E62" s="29"/>
      <c r="F62" s="29"/>
      <c r="G62" s="29"/>
      <c r="H62" s="29"/>
      <c r="I62" s="29"/>
      <c r="J62" s="29"/>
    </row>
    <row r="63" spans="1:10" ht="18.75" customHeight="1" x14ac:dyDescent="0.25">
      <c r="A63" s="4"/>
      <c r="B63" s="4"/>
      <c r="D63" s="29"/>
      <c r="E63" s="29"/>
      <c r="F63" s="29"/>
      <c r="G63" s="29"/>
      <c r="H63" s="29"/>
      <c r="I63" s="29"/>
      <c r="J63" s="29"/>
    </row>
    <row r="64" spans="1:10" ht="18.75" customHeight="1" x14ac:dyDescent="0.25">
      <c r="A64" s="4"/>
      <c r="B64" s="4"/>
      <c r="D64" s="29"/>
      <c r="E64" s="29"/>
      <c r="F64" s="29"/>
      <c r="G64" s="29"/>
      <c r="H64" s="29"/>
      <c r="I64" s="29"/>
      <c r="J64" s="29"/>
    </row>
    <row r="65" spans="1:10" ht="18.75" customHeight="1" x14ac:dyDescent="0.25">
      <c r="A65" s="4"/>
      <c r="B65" s="4"/>
      <c r="D65" s="29"/>
      <c r="E65" s="29"/>
      <c r="F65" s="29"/>
      <c r="G65" s="29"/>
      <c r="H65" s="29"/>
      <c r="I65" s="29"/>
      <c r="J65" s="29"/>
    </row>
    <row r="66" spans="1:10" ht="18.75" customHeight="1" x14ac:dyDescent="0.25">
      <c r="A66" s="4"/>
      <c r="B66" s="4"/>
      <c r="D66" s="29"/>
      <c r="E66" s="29"/>
      <c r="F66" s="29"/>
      <c r="G66" s="29"/>
      <c r="H66" s="29"/>
      <c r="I66" s="29"/>
      <c r="J66" s="29"/>
    </row>
    <row r="67" spans="1:10" ht="18.75" customHeight="1" x14ac:dyDescent="0.25">
      <c r="A67" s="4"/>
      <c r="B67" s="4"/>
      <c r="D67" s="29"/>
      <c r="E67" s="29"/>
      <c r="F67" s="29"/>
      <c r="G67" s="29"/>
      <c r="H67" s="29"/>
      <c r="I67" s="29"/>
      <c r="J67" s="29"/>
    </row>
    <row r="68" spans="1:10" ht="18.75" customHeight="1" x14ac:dyDescent="0.25">
      <c r="A68" s="4"/>
      <c r="B68" s="4"/>
      <c r="D68" s="29"/>
      <c r="E68" s="29"/>
      <c r="F68" s="29"/>
      <c r="G68" s="29"/>
      <c r="H68" s="29"/>
      <c r="I68" s="29"/>
      <c r="J68" s="29"/>
    </row>
    <row r="69" spans="1:10" ht="18.75" customHeight="1" x14ac:dyDescent="0.25">
      <c r="A69" s="4"/>
      <c r="B69" s="4"/>
      <c r="D69" s="29"/>
      <c r="E69" s="29"/>
      <c r="F69" s="29"/>
      <c r="G69" s="29"/>
      <c r="H69" s="29"/>
      <c r="I69" s="29"/>
      <c r="J69" s="29"/>
    </row>
    <row r="70" spans="1:10" ht="18.75" customHeight="1" x14ac:dyDescent="0.25">
      <c r="A70" s="4"/>
      <c r="B70" s="4"/>
      <c r="D70" s="29"/>
      <c r="E70" s="29"/>
      <c r="F70" s="29"/>
      <c r="G70" s="29"/>
      <c r="H70" s="29"/>
      <c r="I70" s="29"/>
      <c r="J70" s="29"/>
    </row>
    <row r="71" spans="1:10" ht="18.75" customHeight="1" x14ac:dyDescent="0.25">
      <c r="A71" s="4"/>
      <c r="B71" s="4"/>
      <c r="D71" s="29"/>
      <c r="E71" s="29"/>
      <c r="F71" s="29"/>
      <c r="G71" s="29"/>
      <c r="H71" s="29"/>
      <c r="I71" s="29"/>
      <c r="J71" s="29"/>
    </row>
    <row r="72" spans="1:10" ht="18.75" customHeight="1" x14ac:dyDescent="0.25">
      <c r="A72" s="4"/>
      <c r="B72" s="4"/>
      <c r="D72" s="29"/>
      <c r="E72" s="29"/>
      <c r="F72" s="29"/>
      <c r="G72" s="29"/>
      <c r="H72" s="29"/>
      <c r="I72" s="29"/>
      <c r="J72" s="29"/>
    </row>
    <row r="73" spans="1:10" ht="18.75" customHeight="1" x14ac:dyDescent="0.25">
      <c r="A73" s="4"/>
      <c r="B73" s="4"/>
      <c r="D73" s="29"/>
      <c r="E73" s="29"/>
      <c r="F73" s="29"/>
      <c r="G73" s="29"/>
      <c r="H73" s="29"/>
      <c r="I73" s="29"/>
      <c r="J73" s="29"/>
    </row>
    <row r="74" spans="1:10" ht="18.75" customHeight="1" x14ac:dyDescent="0.25">
      <c r="A74" s="4"/>
      <c r="B74" s="4"/>
      <c r="D74" s="29"/>
      <c r="E74" s="29"/>
      <c r="F74" s="29"/>
      <c r="G74" s="29"/>
      <c r="H74" s="29"/>
      <c r="I74" s="29"/>
      <c r="J74" s="29"/>
    </row>
    <row r="75" spans="1:10" ht="18.75" customHeight="1" x14ac:dyDescent="0.25">
      <c r="A75" s="4"/>
      <c r="B75" s="4"/>
      <c r="D75" s="29"/>
      <c r="E75" s="29"/>
      <c r="F75" s="29"/>
      <c r="G75" s="29"/>
      <c r="H75" s="29"/>
      <c r="I75" s="29"/>
      <c r="J75" s="29"/>
    </row>
    <row r="76" spans="1:10" ht="18.75" customHeight="1" x14ac:dyDescent="0.25">
      <c r="A76" s="4"/>
      <c r="B76" s="4"/>
      <c r="D76" s="29"/>
      <c r="E76" s="29"/>
      <c r="F76" s="29"/>
      <c r="G76" s="29"/>
      <c r="H76" s="29"/>
      <c r="I76" s="29"/>
      <c r="J76" s="29"/>
    </row>
    <row r="77" spans="1:10" ht="18.75" customHeight="1" x14ac:dyDescent="0.25">
      <c r="A77" s="4"/>
      <c r="B77" s="4"/>
      <c r="D77" s="29"/>
      <c r="E77" s="29"/>
      <c r="F77" s="29"/>
      <c r="G77" s="29"/>
      <c r="H77" s="29"/>
      <c r="I77" s="29"/>
      <c r="J77" s="29"/>
    </row>
    <row r="78" spans="1:10" ht="18.75" customHeight="1" x14ac:dyDescent="0.25">
      <c r="A78" s="4"/>
      <c r="B78" s="4"/>
      <c r="D78" s="29"/>
      <c r="E78" s="29"/>
      <c r="F78" s="29"/>
      <c r="G78" s="29"/>
      <c r="H78" s="29"/>
      <c r="I78" s="29"/>
      <c r="J78" s="29"/>
    </row>
    <row r="79" spans="1:10" ht="18.75" customHeight="1" x14ac:dyDescent="0.25">
      <c r="A79" s="4"/>
      <c r="B79" s="4"/>
      <c r="D79" s="29"/>
      <c r="E79" s="29"/>
      <c r="F79" s="29"/>
      <c r="G79" s="29"/>
      <c r="H79" s="29"/>
      <c r="I79" s="29"/>
      <c r="J79" s="29"/>
    </row>
    <row r="80" spans="1:10" ht="18.75" customHeight="1" x14ac:dyDescent="0.25">
      <c r="A80" s="4"/>
      <c r="B80" s="4"/>
      <c r="D80" s="29"/>
      <c r="E80" s="29"/>
      <c r="F80" s="29"/>
      <c r="G80" s="29"/>
      <c r="H80" s="29"/>
      <c r="I80" s="29"/>
      <c r="J80" s="29"/>
    </row>
    <row r="81" spans="1:10" ht="18.75" customHeight="1" x14ac:dyDescent="0.25">
      <c r="A81" s="4"/>
      <c r="B81" s="4"/>
      <c r="D81" s="29"/>
      <c r="E81" s="29"/>
      <c r="F81" s="29"/>
      <c r="G81" s="29"/>
      <c r="H81" s="29"/>
      <c r="I81" s="29"/>
      <c r="J81" s="29"/>
    </row>
    <row r="82" spans="1:10" ht="18.75" customHeight="1" x14ac:dyDescent="0.25">
      <c r="A82" s="4"/>
      <c r="B82" s="4"/>
      <c r="D82" s="29"/>
      <c r="E82" s="29"/>
      <c r="F82" s="29"/>
      <c r="G82" s="29"/>
      <c r="H82" s="29"/>
      <c r="I82" s="29"/>
      <c r="J82" s="29"/>
    </row>
    <row r="83" spans="1:10" ht="18.75" customHeight="1" x14ac:dyDescent="0.25">
      <c r="A83" s="4"/>
      <c r="B83" s="4"/>
      <c r="D83" s="29"/>
      <c r="E83" s="29"/>
      <c r="F83" s="29"/>
      <c r="G83" s="29"/>
      <c r="H83" s="29"/>
      <c r="I83" s="29"/>
      <c r="J83" s="29"/>
    </row>
    <row r="84" spans="1:10" ht="18.75" customHeight="1" x14ac:dyDescent="0.25">
      <c r="A84" s="4"/>
      <c r="B84" s="4"/>
      <c r="D84" s="29"/>
      <c r="E84" s="29"/>
      <c r="F84" s="29"/>
      <c r="G84" s="29"/>
      <c r="H84" s="29"/>
      <c r="I84" s="29"/>
      <c r="J84" s="29"/>
    </row>
    <row r="85" spans="1:10" ht="18.75" customHeight="1" x14ac:dyDescent="0.25">
      <c r="A85" s="4"/>
      <c r="B85" s="4"/>
      <c r="D85" s="29"/>
      <c r="E85" s="29"/>
      <c r="F85" s="29"/>
      <c r="G85" s="29"/>
      <c r="H85" s="29"/>
      <c r="I85" s="29"/>
      <c r="J85" s="29"/>
    </row>
    <row r="86" spans="1:10" ht="18.75" customHeight="1" x14ac:dyDescent="0.25">
      <c r="A86" s="4"/>
      <c r="B86" s="4"/>
      <c r="D86" s="29"/>
      <c r="E86" s="29"/>
      <c r="F86" s="29"/>
      <c r="G86" s="29"/>
      <c r="H86" s="29"/>
      <c r="I86" s="29"/>
      <c r="J86" s="29"/>
    </row>
    <row r="87" spans="1:10" ht="18.75" customHeight="1" x14ac:dyDescent="0.25">
      <c r="A87" s="4"/>
      <c r="B87" s="4"/>
      <c r="D87" s="29"/>
      <c r="E87" s="29"/>
      <c r="F87" s="29"/>
      <c r="G87" s="29"/>
      <c r="H87" s="29"/>
      <c r="I87" s="29"/>
      <c r="J87" s="29"/>
    </row>
    <row r="88" spans="1:10" ht="18.75" customHeight="1" x14ac:dyDescent="0.25">
      <c r="A88" s="4"/>
      <c r="B88" s="4"/>
      <c r="D88" s="29"/>
      <c r="E88" s="29"/>
      <c r="F88" s="29"/>
      <c r="G88" s="29"/>
      <c r="H88" s="29"/>
      <c r="I88" s="29"/>
      <c r="J88" s="29"/>
    </row>
    <row r="89" spans="1:10" ht="18.75" customHeight="1" x14ac:dyDescent="0.25">
      <c r="A89" s="4"/>
      <c r="B89" s="4"/>
      <c r="D89" s="29"/>
      <c r="E89" s="29"/>
      <c r="F89" s="29"/>
      <c r="G89" s="29"/>
      <c r="H89" s="29"/>
      <c r="I89" s="29"/>
      <c r="J89" s="29"/>
    </row>
    <row r="90" spans="1:10" ht="18.75" customHeight="1" x14ac:dyDescent="0.25">
      <c r="A90" s="4"/>
      <c r="B90" s="4"/>
      <c r="D90" s="29"/>
      <c r="E90" s="29"/>
      <c r="F90" s="29"/>
      <c r="G90" s="29"/>
      <c r="H90" s="29"/>
      <c r="I90" s="29"/>
      <c r="J90" s="29"/>
    </row>
    <row r="91" spans="1:10" ht="18.75" customHeight="1" x14ac:dyDescent="0.25">
      <c r="A91" s="4"/>
      <c r="B91" s="4"/>
      <c r="D91" s="29"/>
      <c r="E91" s="29"/>
      <c r="F91" s="29"/>
      <c r="G91" s="29"/>
      <c r="H91" s="29"/>
      <c r="I91" s="29"/>
      <c r="J91" s="29"/>
    </row>
    <row r="92" spans="1:10" ht="18.75" customHeight="1" x14ac:dyDescent="0.25">
      <c r="A92" s="4"/>
      <c r="B92" s="4"/>
      <c r="D92" s="29"/>
      <c r="E92" s="29"/>
      <c r="F92" s="29"/>
      <c r="G92" s="29"/>
      <c r="H92" s="29"/>
      <c r="I92" s="29"/>
      <c r="J92" s="29"/>
    </row>
    <row r="93" spans="1:10" ht="18.75" customHeight="1" x14ac:dyDescent="0.25">
      <c r="A93" s="4"/>
      <c r="B93" s="4"/>
      <c r="D93" s="29"/>
      <c r="E93" s="29"/>
      <c r="F93" s="29"/>
      <c r="G93" s="29"/>
      <c r="H93" s="29"/>
      <c r="I93" s="29"/>
      <c r="J93" s="29"/>
    </row>
    <row r="94" spans="1:10" ht="18.75" customHeight="1" x14ac:dyDescent="0.25">
      <c r="A94" s="4"/>
      <c r="B94" s="4"/>
      <c r="D94" s="29"/>
      <c r="E94" s="29"/>
      <c r="F94" s="29"/>
      <c r="G94" s="29"/>
      <c r="H94" s="29"/>
      <c r="I94" s="29"/>
      <c r="J94" s="29"/>
    </row>
    <row r="95" spans="1:10" ht="18.75" customHeight="1" x14ac:dyDescent="0.25">
      <c r="A95" s="4"/>
      <c r="B95" s="4"/>
      <c r="D95" s="29"/>
      <c r="E95" s="29"/>
      <c r="F95" s="29"/>
      <c r="G95" s="29"/>
      <c r="H95" s="29"/>
      <c r="I95" s="29"/>
      <c r="J95" s="29"/>
    </row>
    <row r="96" spans="1:10" ht="18.75" customHeight="1" x14ac:dyDescent="0.25">
      <c r="A96" s="4"/>
      <c r="B96" s="4"/>
      <c r="D96" s="29"/>
      <c r="E96" s="29"/>
      <c r="F96" s="29"/>
      <c r="G96" s="29"/>
      <c r="H96" s="29"/>
      <c r="I96" s="29"/>
      <c r="J96" s="29"/>
    </row>
    <row r="97" spans="1:10" ht="18.75" customHeight="1" x14ac:dyDescent="0.25">
      <c r="A97" s="4"/>
      <c r="B97" s="4"/>
      <c r="D97" s="29"/>
      <c r="E97" s="29"/>
      <c r="F97" s="29"/>
      <c r="G97" s="29"/>
      <c r="H97" s="29"/>
      <c r="I97" s="29"/>
      <c r="J97" s="29"/>
    </row>
    <row r="98" spans="1:10" ht="18.75" customHeight="1" x14ac:dyDescent="0.25">
      <c r="A98" s="4"/>
      <c r="B98" s="4"/>
      <c r="D98" s="29"/>
      <c r="E98" s="29"/>
      <c r="F98" s="29"/>
      <c r="G98" s="29"/>
      <c r="H98" s="29"/>
      <c r="I98" s="29"/>
      <c r="J98" s="29"/>
    </row>
    <row r="99" spans="1:10" ht="18.75" customHeight="1" x14ac:dyDescent="0.25">
      <c r="A99" s="4"/>
      <c r="B99" s="4"/>
      <c r="D99" s="29"/>
      <c r="E99" s="29"/>
      <c r="F99" s="29"/>
      <c r="G99" s="29"/>
      <c r="H99" s="29"/>
      <c r="I99" s="29"/>
      <c r="J99" s="29"/>
    </row>
    <row r="100" spans="1:10" ht="18.75" customHeight="1" x14ac:dyDescent="0.25">
      <c r="A100" s="4"/>
      <c r="B100" s="4"/>
      <c r="D100" s="29"/>
      <c r="E100" s="29"/>
      <c r="F100" s="29"/>
      <c r="G100" s="29"/>
      <c r="H100" s="29"/>
      <c r="I100" s="29"/>
      <c r="J100" s="29"/>
    </row>
    <row r="101" spans="1:10" ht="18.75" customHeight="1" x14ac:dyDescent="0.25">
      <c r="A101" s="4"/>
      <c r="B101" s="4"/>
      <c r="D101" s="29"/>
      <c r="E101" s="29"/>
      <c r="F101" s="29"/>
      <c r="G101" s="29"/>
      <c r="H101" s="29"/>
      <c r="I101" s="29"/>
      <c r="J101" s="29"/>
    </row>
    <row r="102" spans="1:10" ht="18.75" customHeight="1" x14ac:dyDescent="0.25">
      <c r="A102" s="4"/>
      <c r="B102" s="4"/>
      <c r="D102" s="29"/>
      <c r="E102" s="29"/>
      <c r="F102" s="29"/>
      <c r="G102" s="29"/>
      <c r="H102" s="29"/>
      <c r="I102" s="29"/>
      <c r="J102" s="29"/>
    </row>
    <row r="103" spans="1:10" ht="18.75" customHeight="1" x14ac:dyDescent="0.25">
      <c r="A103" s="4"/>
      <c r="B103" s="4"/>
      <c r="D103" s="29"/>
      <c r="E103" s="29"/>
      <c r="F103" s="29"/>
      <c r="G103" s="29"/>
      <c r="H103" s="29"/>
      <c r="I103" s="29"/>
      <c r="J103" s="29"/>
    </row>
    <row r="104" spans="1:10" ht="18.75" customHeight="1" x14ac:dyDescent="0.25">
      <c r="A104" s="4"/>
      <c r="B104" s="4"/>
      <c r="D104" s="29"/>
      <c r="E104" s="29"/>
      <c r="F104" s="29"/>
      <c r="G104" s="29"/>
      <c r="H104" s="29"/>
      <c r="I104" s="29"/>
      <c r="J104" s="29"/>
    </row>
    <row r="105" spans="1:10" ht="18.75" customHeight="1" x14ac:dyDescent="0.25">
      <c r="A105" s="4"/>
      <c r="B105" s="4"/>
      <c r="D105" s="29"/>
      <c r="E105" s="29"/>
      <c r="F105" s="29"/>
      <c r="G105" s="29"/>
      <c r="H105" s="29"/>
      <c r="I105" s="29"/>
      <c r="J105" s="29"/>
    </row>
    <row r="106" spans="1:10" ht="18.75" customHeight="1" x14ac:dyDescent="0.25">
      <c r="A106" s="4"/>
      <c r="B106" s="4"/>
      <c r="D106" s="29"/>
      <c r="E106" s="29"/>
      <c r="F106" s="29"/>
      <c r="G106" s="29"/>
      <c r="H106" s="29"/>
      <c r="I106" s="29"/>
      <c r="J106" s="29"/>
    </row>
    <row r="107" spans="1:10" ht="18.75" customHeight="1" x14ac:dyDescent="0.25">
      <c r="A107" s="4"/>
      <c r="B107" s="4"/>
      <c r="D107" s="29"/>
      <c r="E107" s="29"/>
      <c r="F107" s="29"/>
      <c r="G107" s="29"/>
      <c r="H107" s="29"/>
      <c r="I107" s="29"/>
      <c r="J107" s="29"/>
    </row>
    <row r="108" spans="1:10" ht="18.75" customHeight="1" x14ac:dyDescent="0.25">
      <c r="A108" s="4"/>
      <c r="B108" s="4"/>
      <c r="D108" s="29"/>
      <c r="E108" s="29"/>
      <c r="F108" s="29"/>
      <c r="G108" s="29"/>
      <c r="H108" s="29"/>
      <c r="I108" s="29"/>
      <c r="J108" s="29"/>
    </row>
    <row r="109" spans="1:10" ht="18.75" customHeight="1" x14ac:dyDescent="0.25">
      <c r="A109" s="4"/>
      <c r="B109" s="4"/>
      <c r="D109" s="29"/>
      <c r="E109" s="29"/>
      <c r="F109" s="29"/>
      <c r="G109" s="29"/>
      <c r="H109" s="29"/>
      <c r="I109" s="29"/>
      <c r="J109" s="29"/>
    </row>
    <row r="110" spans="1:10" ht="18.75" customHeight="1" x14ac:dyDescent="0.25">
      <c r="A110" s="4"/>
      <c r="B110" s="4"/>
      <c r="D110" s="29"/>
      <c r="E110" s="29"/>
      <c r="F110" s="29"/>
      <c r="G110" s="29"/>
      <c r="H110" s="29"/>
      <c r="I110" s="29"/>
      <c r="J110" s="29"/>
    </row>
    <row r="111" spans="1:10" ht="18.75" customHeight="1" x14ac:dyDescent="0.25">
      <c r="A111" s="4"/>
      <c r="B111" s="4"/>
      <c r="D111" s="29"/>
      <c r="E111" s="29"/>
      <c r="F111" s="29"/>
      <c r="G111" s="29"/>
      <c r="H111" s="29"/>
      <c r="I111" s="29"/>
      <c r="J111" s="29"/>
    </row>
    <row r="112" spans="1:10" ht="18.75" customHeight="1" x14ac:dyDescent="0.25">
      <c r="A112" s="4"/>
      <c r="B112" s="4"/>
      <c r="D112" s="29"/>
      <c r="E112" s="29"/>
      <c r="F112" s="29"/>
      <c r="G112" s="29"/>
      <c r="H112" s="29"/>
      <c r="I112" s="29"/>
      <c r="J112" s="29"/>
    </row>
    <row r="113" spans="1:10" ht="18.75" customHeight="1" x14ac:dyDescent="0.25">
      <c r="A113" s="4"/>
      <c r="B113" s="4"/>
      <c r="D113" s="29"/>
      <c r="E113" s="29"/>
      <c r="F113" s="29"/>
      <c r="G113" s="29"/>
      <c r="H113" s="29"/>
      <c r="I113" s="29"/>
      <c r="J113" s="29"/>
    </row>
    <row r="114" spans="1:10" ht="18.75" customHeight="1" x14ac:dyDescent="0.25">
      <c r="A114" s="4"/>
      <c r="B114" s="4"/>
      <c r="D114" s="29"/>
      <c r="E114" s="29"/>
      <c r="F114" s="29"/>
      <c r="G114" s="29"/>
      <c r="H114" s="29"/>
      <c r="I114" s="29"/>
      <c r="J114" s="29"/>
    </row>
    <row r="115" spans="1:10" ht="18.75" customHeight="1" x14ac:dyDescent="0.25">
      <c r="A115" s="4"/>
      <c r="B115" s="4"/>
      <c r="D115" s="29"/>
      <c r="E115" s="29"/>
      <c r="F115" s="29"/>
      <c r="G115" s="29"/>
      <c r="H115" s="29"/>
      <c r="I115" s="29"/>
      <c r="J115" s="29"/>
    </row>
    <row r="116" spans="1:10" ht="18.75" customHeight="1" x14ac:dyDescent="0.25">
      <c r="A116" s="4"/>
      <c r="B116" s="4"/>
      <c r="D116" s="29"/>
      <c r="E116" s="29"/>
      <c r="F116" s="29"/>
      <c r="G116" s="29"/>
      <c r="H116" s="29"/>
      <c r="I116" s="29"/>
      <c r="J116" s="29"/>
    </row>
    <row r="117" spans="1:10" ht="18.75" customHeight="1" x14ac:dyDescent="0.25">
      <c r="A117" s="4"/>
      <c r="B117" s="4"/>
      <c r="D117" s="29"/>
      <c r="E117" s="29"/>
      <c r="F117" s="29"/>
      <c r="G117" s="29"/>
      <c r="H117" s="29"/>
      <c r="I117" s="29"/>
      <c r="J117" s="29"/>
    </row>
  </sheetData>
  <mergeCells count="9">
    <mergeCell ref="D8:F8"/>
    <mergeCell ref="H8:J8"/>
    <mergeCell ref="D11:J11"/>
    <mergeCell ref="D5:F5"/>
    <mergeCell ref="H5:J5"/>
    <mergeCell ref="D6:F6"/>
    <mergeCell ref="H6:J6"/>
    <mergeCell ref="D7:F7"/>
    <mergeCell ref="H7:J7"/>
  </mergeCells>
  <pageMargins left="0.7" right="0.4" top="0.5" bottom="0.75" header="0.3" footer="0.3"/>
  <pageSetup paperSize="9" scale="75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AC115"/>
  <sheetViews>
    <sheetView view="pageBreakPreview" zoomScale="89" zoomScaleNormal="100" zoomScaleSheetLayoutView="100" workbookViewId="0">
      <selection activeCell="H48" sqref="H48"/>
    </sheetView>
  </sheetViews>
  <sheetFormatPr defaultColWidth="9.33203125" defaultRowHeight="13.8" x14ac:dyDescent="0.25"/>
  <cols>
    <col min="1" max="1" width="46" style="183" customWidth="1"/>
    <col min="2" max="2" width="6.6640625" style="169" customWidth="1"/>
    <col min="3" max="3" width="0.6640625" style="163" customWidth="1"/>
    <col min="4" max="4" width="16.5546875" style="163" customWidth="1"/>
    <col min="5" max="5" width="1" style="163" customWidth="1"/>
    <col min="6" max="6" width="16.5546875" style="163" customWidth="1"/>
    <col min="7" max="7" width="1" style="163" customWidth="1"/>
    <col min="8" max="8" width="15.44140625" style="163" customWidth="1"/>
    <col min="9" max="9" width="0.6640625" style="163" customWidth="1"/>
    <col min="10" max="10" width="15.44140625" style="163" customWidth="1"/>
    <col min="11" max="11" width="13.109375" style="163" bestFit="1" customWidth="1"/>
    <col min="12" max="12" width="29.44140625" style="163" customWidth="1"/>
    <col min="13" max="13" width="17.5546875" style="109" bestFit="1" customWidth="1"/>
    <col min="14" max="16" width="0.6640625" style="109" customWidth="1"/>
    <col min="17" max="17" width="16.6640625" style="109" bestFit="1" customWidth="1"/>
    <col min="18" max="25" width="9.33203125" style="163"/>
    <col min="26" max="26" width="10" style="163" bestFit="1" customWidth="1"/>
    <col min="27" max="16384" width="9.33203125" style="163"/>
  </cols>
  <sheetData>
    <row r="1" spans="1:29" ht="20.55" customHeight="1" x14ac:dyDescent="0.25">
      <c r="A1" s="211" t="s">
        <v>57</v>
      </c>
      <c r="B1" s="161"/>
      <c r="C1" s="162"/>
      <c r="D1" s="162"/>
      <c r="E1" s="162"/>
      <c r="F1" s="162"/>
      <c r="G1" s="162"/>
      <c r="H1" s="162"/>
      <c r="I1" s="162"/>
      <c r="J1" s="162"/>
    </row>
    <row r="2" spans="1:29" ht="20.55" customHeight="1" x14ac:dyDescent="0.25">
      <c r="A2" s="212" t="s">
        <v>106</v>
      </c>
      <c r="B2" s="161"/>
      <c r="C2" s="162"/>
      <c r="D2" s="164"/>
      <c r="E2" s="162"/>
      <c r="F2" s="164"/>
      <c r="G2" s="162"/>
      <c r="H2" s="162"/>
      <c r="I2" s="162"/>
      <c r="J2" s="162"/>
    </row>
    <row r="3" spans="1:29" ht="18.75" customHeight="1" x14ac:dyDescent="0.25">
      <c r="A3" s="140"/>
      <c r="B3" s="161"/>
      <c r="C3" s="165"/>
      <c r="D3" s="166"/>
      <c r="E3" s="167"/>
      <c r="F3" s="165"/>
      <c r="G3" s="165"/>
      <c r="H3" s="166"/>
      <c r="I3" s="167"/>
      <c r="J3" s="168"/>
    </row>
    <row r="4" spans="1:29" ht="18.75" customHeight="1" x14ac:dyDescent="0.25">
      <c r="A4" s="140"/>
      <c r="B4" s="161"/>
      <c r="C4" s="165"/>
      <c r="D4" s="246" t="s">
        <v>60</v>
      </c>
      <c r="E4" s="246"/>
      <c r="F4" s="246"/>
      <c r="G4" s="165"/>
      <c r="H4" s="246" t="s">
        <v>76</v>
      </c>
      <c r="I4" s="246"/>
      <c r="J4" s="246"/>
      <c r="M4" s="94"/>
    </row>
    <row r="5" spans="1:29" ht="18.75" customHeight="1" x14ac:dyDescent="0.25">
      <c r="A5" s="140"/>
      <c r="B5" s="161"/>
      <c r="C5" s="165"/>
      <c r="D5" s="246" t="s">
        <v>61</v>
      </c>
      <c r="E5" s="246"/>
      <c r="F5" s="246"/>
      <c r="G5" s="165"/>
      <c r="H5" s="246" t="s">
        <v>77</v>
      </c>
      <c r="I5" s="246"/>
      <c r="J5" s="246"/>
      <c r="M5" s="94"/>
    </row>
    <row r="6" spans="1:29" ht="18.75" customHeight="1" x14ac:dyDescent="0.25">
      <c r="A6" s="140"/>
      <c r="B6" s="161"/>
      <c r="C6" s="165"/>
      <c r="D6" s="247" t="s">
        <v>51</v>
      </c>
      <c r="E6" s="247"/>
      <c r="F6" s="247"/>
      <c r="G6" s="165"/>
      <c r="H6" s="247" t="s">
        <v>51</v>
      </c>
      <c r="I6" s="247"/>
      <c r="J6" s="247"/>
      <c r="M6" s="94"/>
    </row>
    <row r="7" spans="1:29" ht="18.75" customHeight="1" x14ac:dyDescent="0.25">
      <c r="A7" s="140"/>
      <c r="C7" s="165"/>
      <c r="D7" s="248" t="s">
        <v>58</v>
      </c>
      <c r="E7" s="248"/>
      <c r="F7" s="248"/>
      <c r="G7" s="165"/>
      <c r="H7" s="248" t="s">
        <v>58</v>
      </c>
      <c r="I7" s="248"/>
      <c r="J7" s="248"/>
    </row>
    <row r="8" spans="1:29" ht="18.75" customHeight="1" x14ac:dyDescent="0.25">
      <c r="A8" s="140"/>
      <c r="B8" s="161" t="s">
        <v>6</v>
      </c>
      <c r="C8" s="165"/>
      <c r="D8" s="166">
        <v>2024</v>
      </c>
      <c r="E8" s="167"/>
      <c r="F8" s="166">
        <v>2023</v>
      </c>
      <c r="G8" s="165"/>
      <c r="H8" s="166">
        <v>2024</v>
      </c>
      <c r="I8" s="230"/>
      <c r="J8" s="166">
        <v>2023</v>
      </c>
    </row>
    <row r="9" spans="1:29" ht="15.6" customHeight="1" x14ac:dyDescent="0.25">
      <c r="A9" s="140"/>
      <c r="B9" s="161"/>
      <c r="C9" s="165"/>
      <c r="D9" s="249" t="s">
        <v>44</v>
      </c>
      <c r="E9" s="249"/>
      <c r="F9" s="249"/>
      <c r="G9" s="249"/>
      <c r="H9" s="249"/>
      <c r="I9" s="249"/>
      <c r="J9" s="249"/>
    </row>
    <row r="10" spans="1:29" ht="18.75" customHeight="1" x14ac:dyDescent="0.25">
      <c r="A10" s="170" t="s">
        <v>41</v>
      </c>
      <c r="B10" s="161"/>
      <c r="C10" s="165"/>
      <c r="D10" s="168"/>
      <c r="E10" s="168"/>
      <c r="F10" s="168"/>
      <c r="G10" s="168"/>
      <c r="H10" s="168"/>
      <c r="I10" s="168"/>
      <c r="J10" s="168"/>
    </row>
    <row r="11" spans="1:29" ht="18.75" customHeight="1" x14ac:dyDescent="0.25">
      <c r="A11" s="171" t="s">
        <v>113</v>
      </c>
      <c r="B11" s="2" t="s">
        <v>190</v>
      </c>
      <c r="C11" s="165"/>
      <c r="D11" s="199">
        <f>H11</f>
        <v>2503675</v>
      </c>
      <c r="E11" s="172"/>
      <c r="F11" s="199">
        <v>2367044</v>
      </c>
      <c r="G11" s="172"/>
      <c r="H11" s="172">
        <v>2503675</v>
      </c>
      <c r="I11" s="172"/>
      <c r="J11" s="172">
        <v>2367044</v>
      </c>
      <c r="K11" s="197"/>
      <c r="L11" s="197"/>
      <c r="M11" s="113"/>
      <c r="Q11" s="113"/>
      <c r="Z11" s="197"/>
      <c r="AA11" s="197"/>
      <c r="AB11" s="197"/>
      <c r="AC11" s="197"/>
    </row>
    <row r="12" spans="1:29" ht="18.75" customHeight="1" x14ac:dyDescent="0.25">
      <c r="A12" s="171" t="s">
        <v>15</v>
      </c>
      <c r="B12" s="50"/>
      <c r="C12" s="165"/>
      <c r="D12" s="199">
        <f t="shared" ref="D12:D13" si="0">H12</f>
        <v>906</v>
      </c>
      <c r="E12" s="172"/>
      <c r="F12" s="199">
        <v>675</v>
      </c>
      <c r="G12" s="172"/>
      <c r="H12" s="172">
        <v>906</v>
      </c>
      <c r="I12" s="172"/>
      <c r="J12" s="172">
        <v>675</v>
      </c>
      <c r="M12" s="113"/>
      <c r="Q12" s="113"/>
      <c r="Z12" s="197"/>
      <c r="AA12" s="197"/>
      <c r="AB12" s="197"/>
      <c r="AC12" s="197"/>
    </row>
    <row r="13" spans="1:29" ht="18.75" customHeight="1" x14ac:dyDescent="0.25">
      <c r="A13" s="171" t="s">
        <v>93</v>
      </c>
      <c r="B13" s="50"/>
      <c r="C13" s="165"/>
      <c r="D13" s="70">
        <f t="shared" si="0"/>
        <v>36639</v>
      </c>
      <c r="E13" s="172"/>
      <c r="F13" s="199">
        <v>31237</v>
      </c>
      <c r="G13" s="172"/>
      <c r="H13" s="172">
        <v>36639</v>
      </c>
      <c r="I13" s="172"/>
      <c r="J13" s="199">
        <v>31237</v>
      </c>
      <c r="M13" s="113"/>
      <c r="Q13" s="113"/>
      <c r="Z13" s="197"/>
      <c r="AA13" s="197"/>
      <c r="AB13" s="197"/>
      <c r="AC13" s="197"/>
    </row>
    <row r="14" spans="1:29" ht="18.75" customHeight="1" x14ac:dyDescent="0.25">
      <c r="A14" s="171" t="s">
        <v>63</v>
      </c>
      <c r="B14" s="200" t="s">
        <v>175</v>
      </c>
      <c r="C14" s="165"/>
      <c r="D14" s="70">
        <v>0</v>
      </c>
      <c r="E14" s="201"/>
      <c r="F14" s="70">
        <v>0</v>
      </c>
      <c r="G14" s="201"/>
      <c r="H14" s="199">
        <v>613</v>
      </c>
      <c r="I14" s="201"/>
      <c r="J14" s="199">
        <v>613</v>
      </c>
      <c r="M14" s="113"/>
      <c r="Q14" s="113"/>
      <c r="Z14" s="197"/>
      <c r="AA14" s="197"/>
      <c r="AB14" s="197"/>
      <c r="AC14" s="197"/>
    </row>
    <row r="15" spans="1:29" ht="18.75" customHeight="1" x14ac:dyDescent="0.25">
      <c r="A15" s="171" t="s">
        <v>161</v>
      </c>
      <c r="B15" s="220"/>
      <c r="C15" s="165"/>
      <c r="D15" s="70">
        <f t="shared" ref="D15:D16" si="1">H15</f>
        <v>6408</v>
      </c>
      <c r="E15" s="201"/>
      <c r="F15" s="70">
        <v>0</v>
      </c>
      <c r="G15" s="201"/>
      <c r="H15" s="199">
        <v>6408</v>
      </c>
      <c r="I15" s="201"/>
      <c r="J15" s="199">
        <v>0</v>
      </c>
      <c r="M15" s="113"/>
      <c r="Q15" s="113"/>
      <c r="Z15" s="197"/>
      <c r="AA15" s="197"/>
      <c r="AB15" s="197"/>
      <c r="AC15" s="197"/>
    </row>
    <row r="16" spans="1:29" ht="18.75" customHeight="1" x14ac:dyDescent="0.25">
      <c r="A16" s="171" t="s">
        <v>39</v>
      </c>
      <c r="B16" s="161"/>
      <c r="C16" s="165"/>
      <c r="D16" s="199">
        <f t="shared" si="1"/>
        <v>1092</v>
      </c>
      <c r="E16" s="172"/>
      <c r="F16" s="199">
        <v>2740</v>
      </c>
      <c r="G16" s="172"/>
      <c r="H16" s="172">
        <v>1092</v>
      </c>
      <c r="I16" s="172"/>
      <c r="J16" s="172">
        <v>2740</v>
      </c>
      <c r="M16" s="113"/>
      <c r="Q16" s="113"/>
      <c r="Z16" s="197"/>
      <c r="AA16" s="197"/>
      <c r="AB16" s="197"/>
      <c r="AC16" s="197"/>
    </row>
    <row r="17" spans="1:29" ht="18.75" customHeight="1" x14ac:dyDescent="0.25">
      <c r="A17" s="140" t="s">
        <v>42</v>
      </c>
      <c r="B17" s="161"/>
      <c r="C17" s="165"/>
      <c r="D17" s="19">
        <f>SUM(D11:D16)</f>
        <v>2548720</v>
      </c>
      <c r="E17" s="173"/>
      <c r="F17" s="19">
        <f>SUM(F11:F16)</f>
        <v>2401696</v>
      </c>
      <c r="G17" s="173"/>
      <c r="H17" s="19">
        <f>SUM(H11:H16)</f>
        <v>2549333</v>
      </c>
      <c r="I17" s="173"/>
      <c r="J17" s="19">
        <f>SUM(J11:J16)</f>
        <v>2402309</v>
      </c>
      <c r="L17" s="109"/>
      <c r="M17" s="113"/>
      <c r="Q17" s="113"/>
      <c r="Z17" s="197"/>
      <c r="AA17" s="197"/>
      <c r="AB17" s="197"/>
      <c r="AC17" s="197"/>
    </row>
    <row r="18" spans="1:29" ht="13.2" customHeight="1" x14ac:dyDescent="0.25">
      <c r="A18" s="140"/>
      <c r="B18" s="161"/>
      <c r="C18" s="165"/>
      <c r="D18" s="64"/>
      <c r="E18" s="172"/>
      <c r="F18" s="64"/>
      <c r="G18" s="172"/>
      <c r="H18" s="64"/>
      <c r="I18" s="172"/>
      <c r="J18" s="64"/>
      <c r="Z18" s="197"/>
      <c r="AA18" s="197"/>
      <c r="AB18" s="197"/>
      <c r="AC18" s="197"/>
    </row>
    <row r="19" spans="1:29" ht="18.75" customHeight="1" x14ac:dyDescent="0.25">
      <c r="A19" s="170" t="s">
        <v>7</v>
      </c>
      <c r="B19" s="161"/>
      <c r="C19" s="165"/>
      <c r="D19" s="64"/>
      <c r="E19" s="172"/>
      <c r="F19" s="64"/>
      <c r="G19" s="172"/>
      <c r="H19" s="64"/>
      <c r="I19" s="172"/>
      <c r="J19" s="64"/>
      <c r="Q19" s="113"/>
      <c r="Z19" s="197"/>
      <c r="AA19" s="197"/>
      <c r="AB19" s="197"/>
      <c r="AC19" s="197"/>
    </row>
    <row r="20" spans="1:29" ht="18.75" customHeight="1" x14ac:dyDescent="0.25">
      <c r="A20" s="171" t="s">
        <v>99</v>
      </c>
      <c r="B20" s="161"/>
      <c r="C20" s="172"/>
      <c r="D20" s="199">
        <f t="shared" ref="D20:D22" si="2">H20</f>
        <v>2295223</v>
      </c>
      <c r="E20" s="172"/>
      <c r="F20" s="199">
        <v>2393307</v>
      </c>
      <c r="G20" s="172"/>
      <c r="H20" s="172">
        <v>2295223</v>
      </c>
      <c r="I20" s="172"/>
      <c r="J20" s="172">
        <v>2393307</v>
      </c>
      <c r="Q20" s="113"/>
      <c r="Z20" s="197"/>
      <c r="AA20" s="197"/>
      <c r="AB20" s="197"/>
      <c r="AC20" s="197"/>
    </row>
    <row r="21" spans="1:29" ht="18.75" customHeight="1" x14ac:dyDescent="0.25">
      <c r="A21" s="171" t="s">
        <v>79</v>
      </c>
      <c r="B21" s="161"/>
      <c r="C21" s="165"/>
      <c r="D21" s="199">
        <f t="shared" si="2"/>
        <v>177284</v>
      </c>
      <c r="E21" s="172"/>
      <c r="F21" s="199">
        <v>103998</v>
      </c>
      <c r="G21" s="172"/>
      <c r="H21" s="172">
        <v>177284</v>
      </c>
      <c r="I21" s="172"/>
      <c r="J21" s="172">
        <v>103998</v>
      </c>
      <c r="Q21" s="113"/>
      <c r="Z21" s="197"/>
      <c r="AA21" s="197"/>
      <c r="AB21" s="197"/>
      <c r="AC21" s="197"/>
    </row>
    <row r="22" spans="1:29" ht="18.75" customHeight="1" x14ac:dyDescent="0.25">
      <c r="A22" s="171" t="s">
        <v>64</v>
      </c>
      <c r="B22" s="161"/>
      <c r="C22" s="165"/>
      <c r="D22" s="199">
        <f t="shared" si="2"/>
        <v>41466</v>
      </c>
      <c r="E22" s="172"/>
      <c r="F22" s="199">
        <v>60177</v>
      </c>
      <c r="G22" s="172"/>
      <c r="H22" s="172">
        <v>41466</v>
      </c>
      <c r="I22" s="172"/>
      <c r="J22" s="172">
        <v>60177</v>
      </c>
      <c r="L22" s="174"/>
      <c r="Q22" s="113"/>
      <c r="Z22" s="197"/>
      <c r="AA22" s="197"/>
      <c r="AB22" s="197"/>
      <c r="AC22" s="197"/>
    </row>
    <row r="23" spans="1:29" ht="18.75" hidden="1" customHeight="1" x14ac:dyDescent="0.25">
      <c r="A23" s="171" t="s">
        <v>149</v>
      </c>
      <c r="B23" s="198"/>
      <c r="C23" s="165"/>
      <c r="D23" s="199"/>
      <c r="E23" s="172"/>
      <c r="F23" s="199">
        <v>0</v>
      </c>
      <c r="G23" s="172"/>
      <c r="H23" s="201"/>
      <c r="I23" s="172"/>
      <c r="J23" s="172">
        <v>0</v>
      </c>
      <c r="L23" s="174"/>
      <c r="Q23" s="113"/>
      <c r="Z23" s="197"/>
      <c r="AA23" s="197"/>
      <c r="AB23" s="197"/>
      <c r="AC23" s="197"/>
    </row>
    <row r="24" spans="1:29" ht="18.75" customHeight="1" x14ac:dyDescent="0.25">
      <c r="A24" s="140" t="s">
        <v>8</v>
      </c>
      <c r="B24" s="161"/>
      <c r="C24" s="165"/>
      <c r="D24" s="19">
        <f>SUM(D20:D23)</f>
        <v>2513973</v>
      </c>
      <c r="E24" s="173"/>
      <c r="F24" s="19">
        <f>SUM(F20:F23)</f>
        <v>2557482</v>
      </c>
      <c r="G24" s="173"/>
      <c r="H24" s="19">
        <f>SUM(H20:H23)</f>
        <v>2513973</v>
      </c>
      <c r="I24" s="173"/>
      <c r="J24" s="19">
        <f>SUM(J20:J23)</f>
        <v>2557482</v>
      </c>
      <c r="Q24" s="113"/>
      <c r="Z24" s="197"/>
      <c r="AA24" s="197"/>
      <c r="AB24" s="197"/>
      <c r="AC24" s="197"/>
    </row>
    <row r="25" spans="1:29" ht="13.2" customHeight="1" x14ac:dyDescent="0.25">
      <c r="A25" s="140"/>
      <c r="B25" s="161"/>
      <c r="C25" s="165"/>
      <c r="D25" s="21"/>
      <c r="E25" s="173"/>
      <c r="F25" s="21"/>
      <c r="G25" s="173"/>
      <c r="H25" s="173"/>
      <c r="I25" s="173"/>
      <c r="J25" s="173"/>
      <c r="Q25" s="113"/>
      <c r="Z25" s="197"/>
      <c r="AA25" s="197"/>
      <c r="AB25" s="197"/>
      <c r="AC25" s="197"/>
    </row>
    <row r="26" spans="1:29" ht="20.399999999999999" customHeight="1" x14ac:dyDescent="0.25">
      <c r="A26" s="140" t="s">
        <v>127</v>
      </c>
      <c r="B26" s="161"/>
      <c r="C26" s="165"/>
      <c r="D26" s="21">
        <f>D17-D24</f>
        <v>34747</v>
      </c>
      <c r="E26" s="173"/>
      <c r="F26" s="21">
        <f>F17-F24</f>
        <v>-155786</v>
      </c>
      <c r="G26" s="173"/>
      <c r="H26" s="21">
        <f>H17-H24</f>
        <v>35360</v>
      </c>
      <c r="I26" s="173"/>
      <c r="J26" s="21">
        <f>J17-J24</f>
        <v>-155173</v>
      </c>
      <c r="Q26" s="113"/>
      <c r="Z26" s="197"/>
      <c r="AA26" s="197"/>
      <c r="AB26" s="197"/>
      <c r="AC26" s="197"/>
    </row>
    <row r="27" spans="1:29" ht="20.399999999999999" customHeight="1" x14ac:dyDescent="0.25">
      <c r="A27" s="227" t="s">
        <v>183</v>
      </c>
      <c r="B27" s="225"/>
      <c r="C27" s="39"/>
      <c r="D27" s="21"/>
      <c r="E27" s="173"/>
      <c r="F27" s="21"/>
      <c r="G27" s="173"/>
      <c r="H27" s="21"/>
      <c r="I27" s="173"/>
      <c r="J27" s="21"/>
      <c r="Q27" s="113"/>
      <c r="Z27" s="197"/>
      <c r="AA27" s="197"/>
      <c r="AB27" s="197"/>
      <c r="AC27" s="197"/>
    </row>
    <row r="28" spans="1:29" ht="20.399999999999999" customHeight="1" x14ac:dyDescent="0.25">
      <c r="A28" s="227" t="s">
        <v>111</v>
      </c>
      <c r="B28" s="225">
        <v>4</v>
      </c>
      <c r="C28" s="225"/>
      <c r="D28" s="48">
        <v>745661</v>
      </c>
      <c r="E28" s="187"/>
      <c r="F28" s="48">
        <v>635612</v>
      </c>
      <c r="G28" s="188"/>
      <c r="H28" s="235">
        <v>0</v>
      </c>
      <c r="I28" s="187"/>
      <c r="J28" s="236">
        <v>0</v>
      </c>
      <c r="Z28" s="197"/>
      <c r="AA28" s="197"/>
      <c r="AB28" s="197"/>
      <c r="AC28" s="197"/>
    </row>
    <row r="29" spans="1:29" ht="20.399999999999999" customHeight="1" x14ac:dyDescent="0.25">
      <c r="A29" s="163" t="s">
        <v>88</v>
      </c>
      <c r="B29" s="163"/>
      <c r="D29" s="238">
        <f>H29</f>
        <v>-609</v>
      </c>
      <c r="E29" s="186" t="s">
        <v>144</v>
      </c>
      <c r="F29" s="190">
        <v>-404</v>
      </c>
      <c r="G29" s="197"/>
      <c r="H29" s="144">
        <v>-609</v>
      </c>
      <c r="I29" s="197"/>
      <c r="J29" s="190">
        <v>-404</v>
      </c>
      <c r="Z29" s="197"/>
      <c r="AA29" s="197"/>
      <c r="AB29" s="197"/>
      <c r="AC29" s="197"/>
    </row>
    <row r="30" spans="1:29" ht="18.75" customHeight="1" x14ac:dyDescent="0.25">
      <c r="A30" s="140" t="s">
        <v>129</v>
      </c>
      <c r="B30" s="161"/>
      <c r="C30" s="165"/>
      <c r="D30" s="21">
        <f>SUM(D26:D29)</f>
        <v>779799</v>
      </c>
      <c r="E30" s="150"/>
      <c r="F30" s="21">
        <f>SUM(F26:F29)</f>
        <v>479422</v>
      </c>
      <c r="G30" s="150"/>
      <c r="H30" s="21">
        <f>SUM(H26:H29)</f>
        <v>34751</v>
      </c>
      <c r="I30" s="176"/>
      <c r="J30" s="21">
        <f>SUM(J26:J29)</f>
        <v>-155577</v>
      </c>
      <c r="Q30" s="113"/>
      <c r="Z30" s="197"/>
      <c r="AA30" s="197"/>
      <c r="AB30" s="197"/>
      <c r="AC30" s="197"/>
    </row>
    <row r="31" spans="1:29" ht="18.75" customHeight="1" x14ac:dyDescent="0.25">
      <c r="A31" s="171" t="s">
        <v>143</v>
      </c>
      <c r="B31" s="161"/>
      <c r="C31" s="165"/>
      <c r="D31" s="199">
        <f>H31</f>
        <v>-6394</v>
      </c>
      <c r="E31" s="191"/>
      <c r="F31" s="87">
        <v>28859</v>
      </c>
      <c r="G31" s="191"/>
      <c r="H31" s="236">
        <v>-6394</v>
      </c>
      <c r="I31" s="175"/>
      <c r="J31" s="236">
        <v>28859</v>
      </c>
      <c r="Z31" s="197"/>
      <c r="AA31" s="197"/>
      <c r="AB31" s="197"/>
      <c r="AC31" s="197"/>
    </row>
    <row r="32" spans="1:29" ht="18.75" customHeight="1" thickBot="1" x14ac:dyDescent="0.3">
      <c r="A32" s="140" t="s">
        <v>125</v>
      </c>
      <c r="B32" s="161"/>
      <c r="C32" s="165"/>
      <c r="D32" s="23">
        <f>SUM(D30:D31)</f>
        <v>773405</v>
      </c>
      <c r="E32" s="150"/>
      <c r="F32" s="23">
        <f>SUM(F30:F31)</f>
        <v>508281</v>
      </c>
      <c r="G32" s="150"/>
      <c r="H32" s="23">
        <f>SUM(H30:H31)</f>
        <v>28357</v>
      </c>
      <c r="I32" s="176"/>
      <c r="J32" s="23">
        <f>SUM(J30:J31)</f>
        <v>-126718</v>
      </c>
      <c r="Q32" s="113"/>
      <c r="Z32" s="197"/>
      <c r="AA32" s="197"/>
      <c r="AB32" s="197"/>
      <c r="AC32" s="197"/>
    </row>
    <row r="33" spans="1:29" ht="13.2" customHeight="1" thickTop="1" x14ac:dyDescent="0.25">
      <c r="A33" s="140"/>
      <c r="B33" s="161"/>
      <c r="C33" s="165"/>
      <c r="D33" s="21"/>
      <c r="E33" s="173"/>
      <c r="F33" s="21"/>
      <c r="G33" s="173"/>
      <c r="H33" s="173"/>
      <c r="I33" s="173"/>
      <c r="J33" s="173"/>
      <c r="Q33" s="113"/>
      <c r="Z33" s="197"/>
      <c r="AA33" s="197"/>
      <c r="AB33" s="197"/>
      <c r="AC33" s="197"/>
    </row>
    <row r="34" spans="1:29" ht="18.75" customHeight="1" x14ac:dyDescent="0.25">
      <c r="A34" s="140" t="s">
        <v>138</v>
      </c>
      <c r="B34" s="161"/>
      <c r="C34" s="162"/>
      <c r="D34" s="177"/>
      <c r="E34" s="178"/>
      <c r="F34" s="177"/>
      <c r="G34" s="178"/>
      <c r="H34" s="177"/>
      <c r="I34" s="178"/>
      <c r="J34" s="177"/>
      <c r="Z34" s="197"/>
      <c r="AA34" s="197"/>
      <c r="AB34" s="197"/>
      <c r="AC34" s="197"/>
    </row>
    <row r="35" spans="1:29" ht="18.75" customHeight="1" thickBot="1" x14ac:dyDescent="0.3">
      <c r="A35" s="171" t="s">
        <v>139</v>
      </c>
      <c r="B35" s="161"/>
      <c r="C35" s="162"/>
      <c r="D35" s="189">
        <f>D32/201600</f>
        <v>3.8363343253968254</v>
      </c>
      <c r="E35" s="178"/>
      <c r="F35" s="189">
        <f>F32/201600</f>
        <v>2.5212351190476192</v>
      </c>
      <c r="G35" s="178"/>
      <c r="H35" s="189">
        <f>H32/201600</f>
        <v>0.14065972222222223</v>
      </c>
      <c r="I35" s="178"/>
      <c r="J35" s="189">
        <f>J32/201600</f>
        <v>-0.62856150793650789</v>
      </c>
      <c r="Z35" s="197"/>
      <c r="AA35" s="197"/>
      <c r="AB35" s="197"/>
      <c r="AC35" s="197"/>
    </row>
    <row r="36" spans="1:29" ht="13.2" customHeight="1" thickTop="1" x14ac:dyDescent="0.25">
      <c r="A36" s="140"/>
      <c r="B36" s="161"/>
      <c r="C36" s="165"/>
      <c r="D36" s="21"/>
      <c r="E36" s="173"/>
      <c r="F36" s="21"/>
      <c r="G36" s="173"/>
      <c r="H36" s="173"/>
      <c r="I36" s="173"/>
      <c r="J36" s="173"/>
      <c r="Q36" s="113"/>
      <c r="Z36" s="197"/>
      <c r="AA36" s="197"/>
      <c r="AB36" s="197"/>
      <c r="AC36" s="197"/>
    </row>
    <row r="37" spans="1:29" s="214" customFormat="1" ht="20.55" customHeight="1" x14ac:dyDescent="0.25">
      <c r="A37" s="211" t="s">
        <v>57</v>
      </c>
      <c r="B37" s="213"/>
      <c r="M37" s="208"/>
      <c r="N37" s="208"/>
      <c r="O37" s="208"/>
      <c r="P37" s="208"/>
      <c r="Q37" s="208"/>
      <c r="Z37" s="197"/>
      <c r="AA37" s="197"/>
      <c r="AB37" s="197"/>
      <c r="AC37" s="197"/>
    </row>
    <row r="38" spans="1:29" s="216" customFormat="1" ht="20.55" customHeight="1" x14ac:dyDescent="0.25">
      <c r="A38" s="212" t="s">
        <v>52</v>
      </c>
      <c r="B38" s="215"/>
      <c r="D38" s="217"/>
      <c r="F38" s="217"/>
      <c r="M38" s="218"/>
      <c r="N38" s="218"/>
      <c r="O38" s="218"/>
      <c r="P38" s="218"/>
      <c r="Q38" s="218"/>
      <c r="Z38" s="197"/>
      <c r="AA38" s="197"/>
      <c r="AB38" s="197"/>
      <c r="AC38" s="197"/>
    </row>
    <row r="39" spans="1:29" ht="18.75" customHeight="1" x14ac:dyDescent="0.25">
      <c r="A39" s="140"/>
      <c r="B39" s="161"/>
      <c r="C39" s="165"/>
      <c r="D39" s="166"/>
      <c r="E39" s="234"/>
      <c r="F39" s="165"/>
      <c r="G39" s="165"/>
      <c r="H39" s="166"/>
      <c r="I39" s="234"/>
      <c r="J39" s="168"/>
      <c r="Z39" s="197"/>
      <c r="AA39" s="197"/>
      <c r="AB39" s="197"/>
      <c r="AC39" s="197"/>
    </row>
    <row r="40" spans="1:29" ht="18.75" customHeight="1" x14ac:dyDescent="0.25">
      <c r="A40" s="140"/>
      <c r="B40" s="161"/>
      <c r="C40" s="165"/>
      <c r="D40" s="246" t="s">
        <v>60</v>
      </c>
      <c r="E40" s="246"/>
      <c r="F40" s="246"/>
      <c r="G40" s="165"/>
      <c r="H40" s="246" t="s">
        <v>76</v>
      </c>
      <c r="I40" s="246"/>
      <c r="J40" s="246"/>
      <c r="Q40" s="113"/>
      <c r="Z40" s="197"/>
      <c r="AA40" s="197"/>
      <c r="AB40" s="197"/>
      <c r="AC40" s="197"/>
    </row>
    <row r="41" spans="1:29" ht="18.75" customHeight="1" x14ac:dyDescent="0.25">
      <c r="A41" s="140"/>
      <c r="B41" s="161"/>
      <c r="C41" s="165"/>
      <c r="D41" s="246" t="s">
        <v>61</v>
      </c>
      <c r="E41" s="246"/>
      <c r="F41" s="246"/>
      <c r="G41" s="165"/>
      <c r="H41" s="246" t="s">
        <v>77</v>
      </c>
      <c r="I41" s="246"/>
      <c r="J41" s="246"/>
      <c r="Z41" s="197"/>
      <c r="AA41" s="197"/>
      <c r="AB41" s="197"/>
      <c r="AC41" s="197"/>
    </row>
    <row r="42" spans="1:29" ht="18.75" customHeight="1" x14ac:dyDescent="0.25">
      <c r="A42" s="140"/>
      <c r="B42" s="161"/>
      <c r="C42" s="165"/>
      <c r="D42" s="247" t="s">
        <v>51</v>
      </c>
      <c r="E42" s="247"/>
      <c r="F42" s="247"/>
      <c r="G42" s="165"/>
      <c r="H42" s="247" t="s">
        <v>51</v>
      </c>
      <c r="I42" s="247"/>
      <c r="J42" s="247"/>
      <c r="Z42" s="197"/>
      <c r="AA42" s="197"/>
      <c r="AB42" s="197"/>
      <c r="AC42" s="197"/>
    </row>
    <row r="43" spans="1:29" ht="18.75" customHeight="1" x14ac:dyDescent="0.25">
      <c r="A43" s="140"/>
      <c r="B43" s="161"/>
      <c r="C43" s="165"/>
      <c r="D43" s="248" t="s">
        <v>58</v>
      </c>
      <c r="E43" s="248"/>
      <c r="F43" s="248"/>
      <c r="G43" s="165"/>
      <c r="H43" s="248" t="s">
        <v>58</v>
      </c>
      <c r="I43" s="248"/>
      <c r="J43" s="248"/>
      <c r="Z43" s="197"/>
      <c r="AA43" s="197"/>
      <c r="AB43" s="197"/>
      <c r="AC43" s="197"/>
    </row>
    <row r="44" spans="1:29" ht="18.75" customHeight="1" x14ac:dyDescent="0.25">
      <c r="A44" s="140"/>
      <c r="B44" s="196" t="s">
        <v>6</v>
      </c>
      <c r="C44" s="165"/>
      <c r="D44" s="166">
        <v>2024</v>
      </c>
      <c r="E44" s="234"/>
      <c r="F44" s="166">
        <v>2023</v>
      </c>
      <c r="G44" s="165"/>
      <c r="H44" s="166">
        <v>2024</v>
      </c>
      <c r="I44" s="234"/>
      <c r="J44" s="166">
        <v>2023</v>
      </c>
      <c r="Z44" s="197"/>
      <c r="AA44" s="197"/>
      <c r="AB44" s="197"/>
      <c r="AC44" s="197"/>
    </row>
    <row r="45" spans="1:29" ht="18.75" customHeight="1" x14ac:dyDescent="0.25">
      <c r="A45" s="140"/>
      <c r="B45" s="161"/>
      <c r="C45" s="165"/>
      <c r="D45" s="249" t="s">
        <v>44</v>
      </c>
      <c r="E45" s="249"/>
      <c r="F45" s="249"/>
      <c r="G45" s="249"/>
      <c r="H45" s="249"/>
      <c r="I45" s="249"/>
      <c r="J45" s="249"/>
      <c r="Z45" s="197"/>
      <c r="AA45" s="197"/>
      <c r="AB45" s="197"/>
      <c r="AC45" s="197"/>
    </row>
    <row r="46" spans="1:29" ht="18.75" customHeight="1" x14ac:dyDescent="0.25">
      <c r="A46" s="170" t="s">
        <v>125</v>
      </c>
      <c r="B46" s="161"/>
      <c r="C46" s="165"/>
      <c r="D46" s="21">
        <f>D32</f>
        <v>773405</v>
      </c>
      <c r="E46" s="21"/>
      <c r="F46" s="21">
        <f>'PL 3M'!F32</f>
        <v>508281</v>
      </c>
      <c r="G46" s="21"/>
      <c r="H46" s="21">
        <f>H32</f>
        <v>28357</v>
      </c>
      <c r="I46" s="21"/>
      <c r="J46" s="21">
        <f>'PL 3M'!J32</f>
        <v>-126718</v>
      </c>
      <c r="Z46" s="197"/>
      <c r="AA46" s="197"/>
      <c r="AB46" s="197"/>
      <c r="AC46" s="197"/>
    </row>
    <row r="47" spans="1:29" ht="18.75" customHeight="1" x14ac:dyDescent="0.25">
      <c r="A47" s="140"/>
      <c r="B47" s="161"/>
      <c r="C47" s="165"/>
      <c r="D47" s="21"/>
      <c r="E47" s="173"/>
      <c r="F47" s="21"/>
      <c r="G47" s="173"/>
      <c r="H47" s="173"/>
      <c r="I47" s="173"/>
      <c r="J47" s="173"/>
      <c r="M47" s="179"/>
      <c r="Q47" s="179"/>
      <c r="Z47" s="197"/>
      <c r="AA47" s="197"/>
      <c r="AB47" s="197"/>
      <c r="AC47" s="197"/>
    </row>
    <row r="48" spans="1:29" ht="18.75" customHeight="1" x14ac:dyDescent="0.25">
      <c r="A48" s="140" t="s">
        <v>19</v>
      </c>
      <c r="B48" s="161"/>
      <c r="C48" s="162"/>
      <c r="D48" s="177"/>
      <c r="E48" s="178"/>
      <c r="F48" s="178"/>
      <c r="G48" s="178"/>
      <c r="H48" s="177"/>
      <c r="I48" s="178"/>
      <c r="J48" s="178"/>
      <c r="Z48" s="197"/>
      <c r="AA48" s="197"/>
      <c r="AB48" s="197"/>
      <c r="AC48" s="197"/>
    </row>
    <row r="49" spans="1:29" ht="18.75" customHeight="1" x14ac:dyDescent="0.25">
      <c r="A49" s="170" t="s">
        <v>65</v>
      </c>
      <c r="C49" s="162"/>
      <c r="D49" s="127"/>
      <c r="E49" s="178"/>
      <c r="F49" s="178"/>
      <c r="G49" s="178"/>
      <c r="H49" s="178"/>
      <c r="I49" s="178"/>
      <c r="J49" s="178"/>
      <c r="Z49" s="197"/>
      <c r="AA49" s="197"/>
      <c r="AB49" s="197"/>
      <c r="AC49" s="197"/>
    </row>
    <row r="50" spans="1:29" ht="18.75" customHeight="1" x14ac:dyDescent="0.25">
      <c r="A50" s="180" t="s">
        <v>37</v>
      </c>
      <c r="C50" s="162"/>
      <c r="D50" s="127"/>
      <c r="E50" s="178"/>
      <c r="F50" s="178"/>
      <c r="G50" s="178"/>
      <c r="H50" s="178"/>
      <c r="I50" s="178"/>
      <c r="J50" s="178"/>
      <c r="Z50" s="197"/>
      <c r="AA50" s="197"/>
      <c r="AB50" s="197"/>
      <c r="AC50" s="197"/>
    </row>
    <row r="51" spans="1:29" ht="18.75" customHeight="1" x14ac:dyDescent="0.25">
      <c r="A51" s="171" t="s">
        <v>80</v>
      </c>
      <c r="B51" s="161">
        <v>4</v>
      </c>
      <c r="C51" s="165"/>
      <c r="D51" s="33">
        <v>45816</v>
      </c>
      <c r="E51" s="175"/>
      <c r="F51" s="33">
        <v>271302</v>
      </c>
      <c r="G51" s="175"/>
      <c r="H51" s="81">
        <v>0</v>
      </c>
      <c r="I51" s="175"/>
      <c r="J51" s="97">
        <v>0</v>
      </c>
      <c r="Z51" s="197"/>
      <c r="AA51" s="197"/>
      <c r="AB51" s="197"/>
      <c r="AC51" s="197"/>
    </row>
    <row r="52" spans="1:29" ht="18.75" customHeight="1" x14ac:dyDescent="0.25">
      <c r="A52" s="140" t="s">
        <v>82</v>
      </c>
      <c r="B52" s="161"/>
      <c r="C52" s="165"/>
      <c r="D52" s="48"/>
      <c r="E52" s="175"/>
      <c r="F52" s="48"/>
      <c r="G52" s="175"/>
      <c r="H52" s="236"/>
      <c r="I52" s="175"/>
      <c r="J52" s="236"/>
      <c r="Z52" s="197"/>
      <c r="AA52" s="197"/>
      <c r="AB52" s="197"/>
      <c r="AC52" s="197"/>
    </row>
    <row r="53" spans="1:29" ht="18.75" customHeight="1" x14ac:dyDescent="0.25">
      <c r="A53" s="141" t="s">
        <v>81</v>
      </c>
      <c r="B53" s="161"/>
      <c r="C53" s="162"/>
      <c r="D53" s="83">
        <f>SUM(D51:D52)</f>
        <v>45816</v>
      </c>
      <c r="E53" s="181"/>
      <c r="F53" s="83">
        <f>SUM(F51:F52)</f>
        <v>271302</v>
      </c>
      <c r="G53" s="181"/>
      <c r="H53" s="83">
        <f>SUM(H51:H52)</f>
        <v>0</v>
      </c>
      <c r="I53" s="181"/>
      <c r="J53" s="83">
        <f>SUM(J51:J52)</f>
        <v>0</v>
      </c>
      <c r="Z53" s="197"/>
      <c r="AA53" s="197"/>
      <c r="AB53" s="197"/>
      <c r="AC53" s="197"/>
    </row>
    <row r="54" spans="1:29" ht="18.75" customHeight="1" x14ac:dyDescent="0.25">
      <c r="A54" s="140"/>
      <c r="B54" s="161"/>
      <c r="C54" s="162"/>
      <c r="D54" s="35"/>
      <c r="E54" s="181"/>
      <c r="F54" s="35"/>
      <c r="G54" s="181"/>
      <c r="H54" s="35"/>
      <c r="I54" s="181"/>
      <c r="J54" s="35"/>
      <c r="Z54" s="197"/>
      <c r="AA54" s="197"/>
      <c r="AB54" s="197"/>
      <c r="AC54" s="197"/>
    </row>
    <row r="55" spans="1:29" ht="18.75" customHeight="1" x14ac:dyDescent="0.25">
      <c r="A55" s="170" t="s">
        <v>40</v>
      </c>
      <c r="B55" s="161"/>
      <c r="C55" s="162"/>
      <c r="D55" s="35"/>
      <c r="E55" s="181"/>
      <c r="F55" s="35"/>
      <c r="G55" s="181"/>
      <c r="H55" s="35"/>
      <c r="I55" s="181"/>
      <c r="J55" s="35"/>
      <c r="Z55" s="197"/>
      <c r="AA55" s="197"/>
      <c r="AB55" s="197"/>
      <c r="AC55" s="197"/>
    </row>
    <row r="56" spans="1:29" ht="18.75" customHeight="1" x14ac:dyDescent="0.25">
      <c r="A56" s="180" t="s">
        <v>37</v>
      </c>
      <c r="B56" s="161"/>
      <c r="C56" s="162"/>
      <c r="D56" s="35"/>
      <c r="E56" s="181"/>
      <c r="F56" s="35"/>
      <c r="G56" s="181"/>
      <c r="H56" s="35"/>
      <c r="I56" s="181"/>
      <c r="J56" s="35"/>
      <c r="Z56" s="197"/>
      <c r="AA56" s="197"/>
      <c r="AB56" s="197"/>
      <c r="AC56" s="197"/>
    </row>
    <row r="57" spans="1:29" ht="18.75" customHeight="1" x14ac:dyDescent="0.25">
      <c r="A57" s="227" t="s">
        <v>178</v>
      </c>
      <c r="B57" s="225"/>
      <c r="C57" s="39"/>
      <c r="D57" s="1"/>
      <c r="L57" s="184"/>
      <c r="Z57" s="197"/>
      <c r="AA57" s="197"/>
      <c r="AB57" s="197"/>
      <c r="AC57" s="197"/>
    </row>
    <row r="58" spans="1:29" ht="18.75" customHeight="1" x14ac:dyDescent="0.25">
      <c r="A58" s="227" t="s">
        <v>176</v>
      </c>
      <c r="B58" s="225"/>
      <c r="C58" s="39"/>
      <c r="D58" s="87">
        <f>H58</f>
        <v>1124672</v>
      </c>
      <c r="E58" s="175"/>
      <c r="F58" s="87">
        <v>507898</v>
      </c>
      <c r="G58" s="175"/>
      <c r="H58" s="87">
        <v>1124672</v>
      </c>
      <c r="I58" s="175"/>
      <c r="J58" s="87">
        <v>507898</v>
      </c>
      <c r="L58" s="197"/>
      <c r="Z58" s="197"/>
      <c r="AA58" s="197"/>
      <c r="AB58" s="197"/>
      <c r="AC58" s="197"/>
    </row>
    <row r="59" spans="1:29" s="110" customFormat="1" ht="18.75" customHeight="1" x14ac:dyDescent="0.25">
      <c r="A59" s="63" t="s">
        <v>131</v>
      </c>
      <c r="B59" s="224"/>
      <c r="C59" s="50"/>
      <c r="D59" s="241"/>
      <c r="E59" s="34"/>
      <c r="F59" s="236"/>
      <c r="G59" s="34"/>
      <c r="H59" s="236"/>
      <c r="I59" s="34"/>
      <c r="J59" s="236"/>
      <c r="L59" s="146"/>
      <c r="M59" s="111"/>
      <c r="N59" s="111"/>
      <c r="O59" s="111"/>
      <c r="P59" s="111"/>
      <c r="Q59" s="113"/>
      <c r="Z59" s="197"/>
      <c r="AA59" s="197"/>
      <c r="AB59" s="197"/>
      <c r="AC59" s="197"/>
    </row>
    <row r="60" spans="1:29" s="110" customFormat="1" ht="18.75" customHeight="1" x14ac:dyDescent="0.25">
      <c r="A60" s="63" t="s">
        <v>132</v>
      </c>
      <c r="B60" s="224">
        <v>4</v>
      </c>
      <c r="C60" s="11"/>
      <c r="D60" s="48">
        <v>738935</v>
      </c>
      <c r="E60" s="48"/>
      <c r="F60" s="48">
        <v>162428</v>
      </c>
      <c r="G60" s="48"/>
      <c r="H60" s="48">
        <v>0</v>
      </c>
      <c r="I60" s="48"/>
      <c r="J60" s="48">
        <v>0</v>
      </c>
      <c r="K60" s="146"/>
      <c r="L60" s="111"/>
      <c r="M60" s="111"/>
      <c r="N60" s="111"/>
      <c r="O60" s="111"/>
      <c r="P60" s="111"/>
      <c r="Q60" s="111"/>
      <c r="Z60" s="197"/>
      <c r="AA60" s="197"/>
      <c r="AB60" s="197"/>
      <c r="AC60" s="197"/>
    </row>
    <row r="61" spans="1:29" ht="18.75" customHeight="1" x14ac:dyDescent="0.25">
      <c r="A61" s="227" t="s">
        <v>116</v>
      </c>
      <c r="B61" s="225"/>
      <c r="C61" s="5"/>
      <c r="D61" s="1"/>
      <c r="L61" s="184"/>
      <c r="Z61" s="197"/>
      <c r="AA61" s="197"/>
      <c r="AB61" s="197"/>
      <c r="AC61" s="197"/>
    </row>
    <row r="62" spans="1:29" ht="18.75" customHeight="1" x14ac:dyDescent="0.25">
      <c r="A62" s="5" t="s">
        <v>115</v>
      </c>
      <c r="B62" s="225"/>
      <c r="C62" s="5"/>
      <c r="D62" s="144">
        <f>H62</f>
        <v>-224935</v>
      </c>
      <c r="E62" s="175"/>
      <c r="F62" s="144">
        <v>-101580</v>
      </c>
      <c r="G62" s="175"/>
      <c r="H62" s="144">
        <v>-224935</v>
      </c>
      <c r="I62" s="175"/>
      <c r="J62" s="144">
        <v>-101580</v>
      </c>
      <c r="L62" s="184"/>
      <c r="Z62" s="197"/>
      <c r="AA62" s="197"/>
      <c r="AB62" s="197"/>
      <c r="AC62" s="197"/>
    </row>
    <row r="63" spans="1:29" ht="18.75" customHeight="1" x14ac:dyDescent="0.25">
      <c r="A63" s="24" t="s">
        <v>117</v>
      </c>
      <c r="B63" s="225"/>
      <c r="C63" s="5"/>
      <c r="D63" s="236"/>
      <c r="E63" s="175"/>
      <c r="F63" s="48"/>
      <c r="G63" s="175"/>
      <c r="H63" s="236"/>
      <c r="I63" s="175"/>
      <c r="J63" s="236"/>
      <c r="L63" s="184"/>
      <c r="Z63" s="197"/>
      <c r="AA63" s="197"/>
      <c r="AB63" s="197"/>
      <c r="AC63" s="197"/>
    </row>
    <row r="64" spans="1:29" ht="18.75" customHeight="1" x14ac:dyDescent="0.25">
      <c r="A64" s="24" t="s">
        <v>114</v>
      </c>
      <c r="B64" s="225"/>
      <c r="C64" s="5"/>
      <c r="D64" s="95">
        <f>SUM(D58:D62)</f>
        <v>1638672</v>
      </c>
      <c r="E64" s="176"/>
      <c r="F64" s="95">
        <f>SUM(F58:F62)</f>
        <v>568746</v>
      </c>
      <c r="G64" s="176"/>
      <c r="H64" s="95">
        <f>SUM(H58:H62)</f>
        <v>899737</v>
      </c>
      <c r="I64" s="176"/>
      <c r="J64" s="95">
        <f>SUM(J58:J62)</f>
        <v>406318</v>
      </c>
      <c r="Z64" s="197"/>
      <c r="AA64" s="197"/>
      <c r="AB64" s="197"/>
      <c r="AC64" s="197"/>
    </row>
    <row r="65" spans="1:29" ht="18.75" customHeight="1" x14ac:dyDescent="0.25">
      <c r="A65" s="24" t="s">
        <v>140</v>
      </c>
      <c r="B65" s="225"/>
      <c r="C65" s="5"/>
      <c r="D65" s="1"/>
      <c r="Z65" s="197"/>
      <c r="AA65" s="197"/>
      <c r="AB65" s="197"/>
      <c r="AC65" s="197"/>
    </row>
    <row r="66" spans="1:29" ht="18.75" customHeight="1" x14ac:dyDescent="0.25">
      <c r="A66" s="24" t="s">
        <v>179</v>
      </c>
      <c r="B66" s="225"/>
      <c r="C66" s="5"/>
      <c r="D66" s="95">
        <f>SUM(D53,D64)</f>
        <v>1684488</v>
      </c>
      <c r="E66" s="176"/>
      <c r="F66" s="95">
        <f>SUM(F53,F64)</f>
        <v>840048</v>
      </c>
      <c r="G66" s="176"/>
      <c r="H66" s="95">
        <f>SUM(H53,H64)</f>
        <v>899737</v>
      </c>
      <c r="I66" s="176"/>
      <c r="J66" s="95">
        <f>SUM(J53,J64)</f>
        <v>406318</v>
      </c>
      <c r="Z66" s="197"/>
      <c r="AA66" s="197"/>
      <c r="AB66" s="197"/>
      <c r="AC66" s="197"/>
    </row>
    <row r="67" spans="1:29" ht="18.75" customHeight="1" thickBot="1" x14ac:dyDescent="0.3">
      <c r="A67" s="24" t="s">
        <v>171</v>
      </c>
      <c r="B67" s="41"/>
      <c r="C67" s="5"/>
      <c r="D67" s="126">
        <f>SUM(D46,D66)</f>
        <v>2457893</v>
      </c>
      <c r="E67" s="181"/>
      <c r="F67" s="126">
        <f>SUM(F46,F66)</f>
        <v>1348329</v>
      </c>
      <c r="G67" s="181"/>
      <c r="H67" s="126">
        <f>SUM(H46,H66)</f>
        <v>928094</v>
      </c>
      <c r="I67" s="181"/>
      <c r="J67" s="126">
        <f>SUM(J46,J66)</f>
        <v>279600</v>
      </c>
      <c r="Z67" s="197"/>
      <c r="AA67" s="197"/>
      <c r="AB67" s="197"/>
      <c r="AC67" s="197"/>
    </row>
    <row r="68" spans="1:29" ht="18.75" customHeight="1" thickTop="1" x14ac:dyDescent="0.25">
      <c r="A68" s="140"/>
      <c r="C68" s="162"/>
      <c r="D68" s="35"/>
      <c r="E68" s="181"/>
      <c r="F68" s="35"/>
      <c r="G68" s="181"/>
      <c r="H68" s="35"/>
      <c r="I68" s="181"/>
      <c r="J68" s="35"/>
    </row>
    <row r="69" spans="1:29" ht="18.75" customHeight="1" x14ac:dyDescent="0.25">
      <c r="A69" s="171"/>
      <c r="B69" s="161"/>
      <c r="C69" s="165"/>
      <c r="D69" s="48"/>
      <c r="E69" s="175"/>
      <c r="F69" s="48"/>
      <c r="G69" s="175"/>
      <c r="H69" s="22"/>
      <c r="I69" s="175"/>
      <c r="J69" s="22"/>
    </row>
    <row r="70" spans="1:29" ht="18.75" customHeight="1" x14ac:dyDescent="0.25">
      <c r="A70" s="163"/>
      <c r="B70" s="163"/>
      <c r="D70" s="182"/>
      <c r="E70" s="182"/>
      <c r="F70" s="182"/>
      <c r="G70" s="182"/>
      <c r="H70" s="182"/>
      <c r="I70" s="182"/>
      <c r="J70" s="182"/>
    </row>
    <row r="71" spans="1:29" ht="18.75" customHeight="1" x14ac:dyDescent="0.25">
      <c r="A71" s="163"/>
      <c r="B71" s="163"/>
      <c r="D71" s="182"/>
      <c r="E71" s="182"/>
      <c r="F71" s="182"/>
      <c r="G71" s="182"/>
      <c r="H71" s="182"/>
      <c r="I71" s="182"/>
      <c r="J71" s="182"/>
    </row>
    <row r="72" spans="1:29" ht="18.75" customHeight="1" x14ac:dyDescent="0.25">
      <c r="A72" s="163"/>
      <c r="B72" s="163"/>
      <c r="D72" s="182"/>
      <c r="E72" s="182"/>
      <c r="F72" s="182"/>
      <c r="G72" s="182"/>
      <c r="H72" s="182"/>
      <c r="I72" s="182"/>
      <c r="J72" s="182"/>
    </row>
    <row r="73" spans="1:29" ht="18.75" customHeight="1" x14ac:dyDescent="0.25">
      <c r="A73" s="163"/>
      <c r="B73" s="163"/>
      <c r="D73" s="182"/>
      <c r="E73" s="182"/>
      <c r="F73" s="182"/>
      <c r="G73" s="182"/>
      <c r="H73" s="182"/>
      <c r="I73" s="182"/>
      <c r="J73" s="182"/>
    </row>
    <row r="74" spans="1:29" ht="18.75" customHeight="1" x14ac:dyDescent="0.25">
      <c r="A74" s="163"/>
      <c r="B74" s="163"/>
      <c r="D74" s="182"/>
      <c r="E74" s="182"/>
      <c r="F74" s="182"/>
      <c r="G74" s="182"/>
      <c r="H74" s="182"/>
      <c r="I74" s="182"/>
      <c r="J74" s="182"/>
    </row>
    <row r="75" spans="1:29" ht="18.75" customHeight="1" x14ac:dyDescent="0.25">
      <c r="A75" s="163"/>
      <c r="B75" s="163"/>
      <c r="D75" s="182"/>
      <c r="E75" s="182"/>
      <c r="F75" s="182"/>
      <c r="G75" s="182"/>
      <c r="H75" s="182"/>
      <c r="I75" s="182"/>
      <c r="J75" s="182"/>
    </row>
    <row r="76" spans="1:29" ht="18.75" customHeight="1" x14ac:dyDescent="0.25">
      <c r="A76" s="163"/>
      <c r="B76" s="163"/>
      <c r="D76" s="182"/>
      <c r="E76" s="182"/>
      <c r="F76" s="182"/>
      <c r="G76" s="182"/>
      <c r="H76" s="182"/>
      <c r="I76" s="182"/>
      <c r="J76" s="182"/>
    </row>
    <row r="77" spans="1:29" ht="18.75" customHeight="1" x14ac:dyDescent="0.25">
      <c r="A77" s="163"/>
      <c r="B77" s="163"/>
      <c r="D77" s="182"/>
      <c r="E77" s="182"/>
      <c r="F77" s="182"/>
      <c r="G77" s="182"/>
      <c r="H77" s="182"/>
      <c r="I77" s="182"/>
      <c r="J77" s="182"/>
    </row>
    <row r="78" spans="1:29" ht="18.75" customHeight="1" x14ac:dyDescent="0.25">
      <c r="A78" s="163"/>
      <c r="B78" s="163"/>
      <c r="D78" s="182"/>
      <c r="E78" s="182"/>
      <c r="F78" s="182"/>
      <c r="G78" s="182"/>
      <c r="H78" s="182"/>
      <c r="I78" s="182"/>
      <c r="J78" s="182"/>
    </row>
    <row r="79" spans="1:29" ht="18.75" customHeight="1" x14ac:dyDescent="0.25">
      <c r="A79" s="163"/>
      <c r="B79" s="163"/>
      <c r="D79" s="182"/>
      <c r="E79" s="182"/>
      <c r="F79" s="182"/>
      <c r="G79" s="182"/>
      <c r="H79" s="182"/>
      <c r="I79" s="182"/>
      <c r="J79" s="182"/>
    </row>
    <row r="80" spans="1:29" ht="18.75" customHeight="1" x14ac:dyDescent="0.25">
      <c r="A80" s="163"/>
      <c r="B80" s="163"/>
      <c r="D80" s="182"/>
      <c r="E80" s="182"/>
      <c r="F80" s="182"/>
      <c r="G80" s="182"/>
      <c r="H80" s="182"/>
      <c r="I80" s="182"/>
      <c r="J80" s="182"/>
    </row>
    <row r="81" spans="1:10" ht="18.75" customHeight="1" x14ac:dyDescent="0.25">
      <c r="A81" s="163"/>
      <c r="B81" s="163"/>
      <c r="D81" s="182"/>
      <c r="E81" s="182"/>
      <c r="F81" s="182"/>
      <c r="G81" s="182"/>
      <c r="H81" s="182"/>
      <c r="I81" s="182"/>
      <c r="J81" s="182"/>
    </row>
    <row r="82" spans="1:10" ht="18.75" customHeight="1" x14ac:dyDescent="0.25">
      <c r="A82" s="163"/>
      <c r="B82" s="163"/>
      <c r="D82" s="182"/>
      <c r="E82" s="182"/>
      <c r="F82" s="182"/>
      <c r="G82" s="182"/>
      <c r="H82" s="182"/>
      <c r="I82" s="182"/>
      <c r="J82" s="182"/>
    </row>
    <row r="83" spans="1:10" ht="18.75" customHeight="1" x14ac:dyDescent="0.25">
      <c r="A83" s="163"/>
      <c r="B83" s="163"/>
      <c r="D83" s="182"/>
      <c r="E83" s="182"/>
      <c r="F83" s="182"/>
      <c r="G83" s="182"/>
      <c r="H83" s="182"/>
      <c r="I83" s="182"/>
      <c r="J83" s="182"/>
    </row>
    <row r="84" spans="1:10" ht="18.75" customHeight="1" x14ac:dyDescent="0.25">
      <c r="A84" s="163"/>
      <c r="B84" s="163"/>
      <c r="D84" s="182"/>
      <c r="E84" s="182"/>
      <c r="F84" s="182"/>
      <c r="G84" s="182"/>
      <c r="H84" s="182"/>
      <c r="I84" s="182"/>
      <c r="J84" s="182"/>
    </row>
    <row r="85" spans="1:10" ht="18.75" customHeight="1" x14ac:dyDescent="0.25">
      <c r="A85" s="163"/>
      <c r="B85" s="163"/>
      <c r="D85" s="182"/>
      <c r="E85" s="182"/>
      <c r="F85" s="182"/>
      <c r="G85" s="182"/>
      <c r="H85" s="182"/>
      <c r="I85" s="182"/>
      <c r="J85" s="182"/>
    </row>
    <row r="86" spans="1:10" ht="18.75" customHeight="1" x14ac:dyDescent="0.25">
      <c r="A86" s="163"/>
      <c r="B86" s="163"/>
      <c r="D86" s="182"/>
      <c r="E86" s="182"/>
      <c r="F86" s="182"/>
      <c r="G86" s="182"/>
      <c r="H86" s="182"/>
      <c r="I86" s="182"/>
      <c r="J86" s="182"/>
    </row>
    <row r="87" spans="1:10" ht="18.75" customHeight="1" x14ac:dyDescent="0.25">
      <c r="A87" s="163"/>
      <c r="B87" s="163"/>
      <c r="D87" s="182"/>
      <c r="E87" s="182"/>
      <c r="F87" s="182"/>
      <c r="G87" s="182"/>
      <c r="H87" s="182"/>
      <c r="I87" s="182"/>
      <c r="J87" s="182"/>
    </row>
    <row r="88" spans="1:10" ht="18.75" customHeight="1" x14ac:dyDescent="0.25">
      <c r="A88" s="163"/>
      <c r="B88" s="163"/>
      <c r="D88" s="182"/>
      <c r="E88" s="182"/>
      <c r="F88" s="182"/>
      <c r="G88" s="182"/>
      <c r="H88" s="182"/>
      <c r="I88" s="182"/>
      <c r="J88" s="182"/>
    </row>
    <row r="89" spans="1:10" ht="18.75" customHeight="1" x14ac:dyDescent="0.25">
      <c r="A89" s="163"/>
      <c r="B89" s="163"/>
      <c r="D89" s="182"/>
      <c r="E89" s="182"/>
      <c r="F89" s="182"/>
      <c r="G89" s="182"/>
      <c r="H89" s="182"/>
      <c r="I89" s="182"/>
      <c r="J89" s="182"/>
    </row>
    <row r="90" spans="1:10" ht="18.75" customHeight="1" x14ac:dyDescent="0.25">
      <c r="A90" s="163"/>
      <c r="B90" s="163"/>
      <c r="D90" s="182"/>
      <c r="E90" s="182"/>
      <c r="F90" s="182"/>
      <c r="G90" s="182"/>
      <c r="H90" s="182"/>
      <c r="I90" s="182"/>
      <c r="J90" s="182"/>
    </row>
    <row r="91" spans="1:10" ht="18.75" customHeight="1" x14ac:dyDescent="0.25">
      <c r="A91" s="163"/>
      <c r="B91" s="163"/>
      <c r="D91" s="182"/>
      <c r="E91" s="182"/>
      <c r="F91" s="182"/>
      <c r="G91" s="182"/>
      <c r="H91" s="182"/>
      <c r="I91" s="182"/>
      <c r="J91" s="182"/>
    </row>
    <row r="92" spans="1:10" ht="18.75" customHeight="1" x14ac:dyDescent="0.25">
      <c r="A92" s="163"/>
      <c r="B92" s="163"/>
      <c r="D92" s="182"/>
      <c r="E92" s="182"/>
      <c r="F92" s="182"/>
      <c r="G92" s="182"/>
      <c r="H92" s="182"/>
      <c r="I92" s="182"/>
      <c r="J92" s="182"/>
    </row>
    <row r="93" spans="1:10" ht="18.75" customHeight="1" x14ac:dyDescent="0.25">
      <c r="A93" s="163"/>
      <c r="B93" s="163"/>
      <c r="D93" s="182"/>
      <c r="E93" s="182"/>
      <c r="F93" s="182"/>
      <c r="G93" s="182"/>
      <c r="H93" s="182"/>
      <c r="I93" s="182"/>
      <c r="J93" s="182"/>
    </row>
    <row r="94" spans="1:10" ht="18.75" customHeight="1" x14ac:dyDescent="0.25">
      <c r="A94" s="163"/>
      <c r="B94" s="163"/>
      <c r="D94" s="182"/>
      <c r="E94" s="182"/>
      <c r="F94" s="182"/>
      <c r="G94" s="182"/>
      <c r="H94" s="182"/>
      <c r="I94" s="182"/>
      <c r="J94" s="182"/>
    </row>
    <row r="95" spans="1:10" ht="18.75" customHeight="1" x14ac:dyDescent="0.25">
      <c r="A95" s="163"/>
      <c r="B95" s="163"/>
      <c r="D95" s="182"/>
      <c r="E95" s="182"/>
      <c r="F95" s="182"/>
      <c r="G95" s="182"/>
      <c r="H95" s="182"/>
      <c r="I95" s="182"/>
      <c r="J95" s="182"/>
    </row>
    <row r="96" spans="1:10" ht="18.75" customHeight="1" x14ac:dyDescent="0.25">
      <c r="A96" s="163"/>
      <c r="B96" s="163"/>
      <c r="D96" s="182"/>
      <c r="E96" s="182"/>
      <c r="F96" s="182"/>
      <c r="G96" s="182"/>
      <c r="H96" s="182"/>
      <c r="I96" s="182"/>
      <c r="J96" s="182"/>
    </row>
    <row r="97" spans="1:10" ht="18.75" customHeight="1" x14ac:dyDescent="0.25">
      <c r="A97" s="163"/>
      <c r="B97" s="163"/>
      <c r="D97" s="182"/>
      <c r="E97" s="182"/>
      <c r="F97" s="182"/>
      <c r="G97" s="182"/>
      <c r="H97" s="182"/>
      <c r="I97" s="182"/>
      <c r="J97" s="182"/>
    </row>
    <row r="98" spans="1:10" ht="18.75" customHeight="1" x14ac:dyDescent="0.25">
      <c r="A98" s="163"/>
      <c r="B98" s="163"/>
      <c r="D98" s="182"/>
      <c r="E98" s="182"/>
      <c r="F98" s="182"/>
      <c r="G98" s="182"/>
      <c r="H98" s="182"/>
      <c r="I98" s="182"/>
      <c r="J98" s="182"/>
    </row>
    <row r="99" spans="1:10" ht="18.75" customHeight="1" x14ac:dyDescent="0.25">
      <c r="A99" s="163"/>
      <c r="B99" s="163"/>
      <c r="D99" s="182"/>
      <c r="E99" s="182"/>
      <c r="F99" s="182"/>
      <c r="G99" s="182"/>
      <c r="H99" s="182"/>
      <c r="I99" s="182"/>
      <c r="J99" s="182"/>
    </row>
    <row r="100" spans="1:10" ht="18.75" customHeight="1" x14ac:dyDescent="0.25">
      <c r="A100" s="163"/>
      <c r="B100" s="163"/>
      <c r="D100" s="182"/>
      <c r="E100" s="182"/>
      <c r="F100" s="182"/>
      <c r="G100" s="182"/>
      <c r="H100" s="182"/>
      <c r="I100" s="182"/>
      <c r="J100" s="182"/>
    </row>
    <row r="101" spans="1:10" ht="18.75" customHeight="1" x14ac:dyDescent="0.25">
      <c r="A101" s="163"/>
      <c r="B101" s="163"/>
      <c r="D101" s="182"/>
      <c r="E101" s="182"/>
      <c r="F101" s="182"/>
      <c r="G101" s="182"/>
      <c r="H101" s="182"/>
      <c r="I101" s="182"/>
      <c r="J101" s="182"/>
    </row>
    <row r="102" spans="1:10" ht="18.75" customHeight="1" x14ac:dyDescent="0.25">
      <c r="A102" s="163"/>
      <c r="B102" s="163"/>
      <c r="D102" s="182"/>
      <c r="E102" s="182"/>
      <c r="F102" s="182"/>
      <c r="G102" s="182"/>
      <c r="H102" s="182"/>
      <c r="I102" s="182"/>
      <c r="J102" s="182"/>
    </row>
    <row r="103" spans="1:10" ht="18.75" customHeight="1" x14ac:dyDescent="0.25">
      <c r="A103" s="163"/>
      <c r="B103" s="163"/>
      <c r="D103" s="182"/>
      <c r="E103" s="182"/>
      <c r="F103" s="182"/>
      <c r="G103" s="182"/>
      <c r="H103" s="182"/>
      <c r="I103" s="182"/>
      <c r="J103" s="182"/>
    </row>
    <row r="104" spans="1:10" ht="18.75" customHeight="1" x14ac:dyDescent="0.25">
      <c r="A104" s="163"/>
      <c r="B104" s="163"/>
      <c r="D104" s="182"/>
      <c r="E104" s="182"/>
      <c r="F104" s="182"/>
      <c r="G104" s="182"/>
      <c r="H104" s="182"/>
      <c r="I104" s="182"/>
      <c r="J104" s="182"/>
    </row>
    <row r="105" spans="1:10" ht="18.75" customHeight="1" x14ac:dyDescent="0.25">
      <c r="A105" s="163"/>
      <c r="B105" s="163"/>
      <c r="D105" s="182"/>
      <c r="E105" s="182"/>
      <c r="F105" s="182"/>
      <c r="G105" s="182"/>
      <c r="H105" s="182"/>
      <c r="I105" s="182"/>
      <c r="J105" s="182"/>
    </row>
    <row r="106" spans="1:10" ht="18.75" customHeight="1" x14ac:dyDescent="0.25">
      <c r="A106" s="163"/>
      <c r="B106" s="163"/>
      <c r="D106" s="182"/>
      <c r="E106" s="182"/>
      <c r="F106" s="182"/>
      <c r="G106" s="182"/>
      <c r="H106" s="182"/>
      <c r="I106" s="182"/>
      <c r="J106" s="182"/>
    </row>
    <row r="107" spans="1:10" ht="18.75" customHeight="1" x14ac:dyDescent="0.25">
      <c r="A107" s="163"/>
      <c r="B107" s="163"/>
      <c r="D107" s="182"/>
      <c r="E107" s="182"/>
      <c r="F107" s="182"/>
      <c r="G107" s="182"/>
      <c r="H107" s="182"/>
      <c r="I107" s="182"/>
      <c r="J107" s="182"/>
    </row>
    <row r="108" spans="1:10" ht="18.75" customHeight="1" x14ac:dyDescent="0.25">
      <c r="A108" s="163"/>
      <c r="B108" s="163"/>
      <c r="D108" s="182"/>
      <c r="E108" s="182"/>
      <c r="F108" s="182"/>
      <c r="G108" s="182"/>
      <c r="H108" s="182"/>
      <c r="I108" s="182"/>
      <c r="J108" s="182"/>
    </row>
    <row r="109" spans="1:10" ht="18.75" customHeight="1" x14ac:dyDescent="0.25">
      <c r="A109" s="163"/>
      <c r="B109" s="163"/>
      <c r="D109" s="182"/>
      <c r="E109" s="182"/>
      <c r="F109" s="182"/>
      <c r="G109" s="182"/>
      <c r="H109" s="182"/>
      <c r="I109" s="182"/>
      <c r="J109" s="182"/>
    </row>
    <row r="110" spans="1:10" ht="18.75" customHeight="1" x14ac:dyDescent="0.25">
      <c r="A110" s="163"/>
      <c r="B110" s="163"/>
      <c r="D110" s="182"/>
      <c r="E110" s="182"/>
      <c r="F110" s="182"/>
      <c r="G110" s="182"/>
      <c r="H110" s="182"/>
      <c r="I110" s="182"/>
      <c r="J110" s="182"/>
    </row>
    <row r="111" spans="1:10" ht="18.75" customHeight="1" x14ac:dyDescent="0.25">
      <c r="A111" s="163"/>
      <c r="B111" s="163"/>
      <c r="D111" s="182"/>
      <c r="E111" s="182"/>
      <c r="F111" s="182"/>
      <c r="G111" s="182"/>
      <c r="H111" s="182"/>
      <c r="I111" s="182"/>
      <c r="J111" s="182"/>
    </row>
    <row r="112" spans="1:10" ht="18.75" customHeight="1" x14ac:dyDescent="0.25">
      <c r="A112" s="163"/>
      <c r="B112" s="163"/>
      <c r="D112" s="182"/>
      <c r="E112" s="182"/>
      <c r="F112" s="182"/>
      <c r="G112" s="182"/>
      <c r="H112" s="182"/>
      <c r="I112" s="182"/>
      <c r="J112" s="182"/>
    </row>
    <row r="113" spans="1:10" ht="18.75" customHeight="1" x14ac:dyDescent="0.25">
      <c r="A113" s="163"/>
      <c r="B113" s="163"/>
      <c r="D113" s="182"/>
      <c r="E113" s="182"/>
      <c r="F113" s="182"/>
      <c r="G113" s="182"/>
      <c r="H113" s="182"/>
      <c r="I113" s="182"/>
      <c r="J113" s="182"/>
    </row>
    <row r="114" spans="1:10" ht="18.75" customHeight="1" x14ac:dyDescent="0.25">
      <c r="A114" s="163"/>
      <c r="B114" s="163"/>
      <c r="D114" s="182"/>
      <c r="E114" s="182"/>
      <c r="F114" s="182"/>
      <c r="G114" s="182"/>
      <c r="H114" s="182"/>
      <c r="I114" s="182"/>
      <c r="J114" s="182"/>
    </row>
    <row r="115" spans="1:10" ht="18.75" customHeight="1" x14ac:dyDescent="0.25">
      <c r="A115" s="163"/>
      <c r="B115" s="163"/>
      <c r="D115" s="182"/>
      <c r="E115" s="182"/>
      <c r="F115" s="182"/>
      <c r="G115" s="182"/>
      <c r="H115" s="182"/>
      <c r="I115" s="182"/>
      <c r="J115" s="182"/>
    </row>
  </sheetData>
  <mergeCells count="18">
    <mergeCell ref="D42:F42"/>
    <mergeCell ref="H42:J42"/>
    <mergeCell ref="D43:F43"/>
    <mergeCell ref="H43:J43"/>
    <mergeCell ref="D45:J45"/>
    <mergeCell ref="D41:F41"/>
    <mergeCell ref="H41:J41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0:F40"/>
    <mergeCell ref="H40:J40"/>
  </mergeCells>
  <pageMargins left="0.8" right="0.4" top="0.48" bottom="0.5" header="0.5" footer="0.5"/>
  <pageSetup paperSize="9" scale="76" firstPageNumber="4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6" max="9" man="1"/>
  </rowBreaks>
  <ignoredErrors>
    <ignoredError sqref="D3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</sheetPr>
  <dimension ref="A1:AD30"/>
  <sheetViews>
    <sheetView view="pageBreakPreview" zoomScale="90" zoomScaleNormal="80" zoomScaleSheetLayoutView="90" workbookViewId="0">
      <selection activeCell="H48" sqref="H48"/>
    </sheetView>
  </sheetViews>
  <sheetFormatPr defaultColWidth="9.21875" defaultRowHeight="20.25" customHeight="1" x14ac:dyDescent="0.25"/>
  <cols>
    <col min="1" max="1" width="43.44140625" style="5" customWidth="1"/>
    <col min="2" max="2" width="12.21875" style="5" bestFit="1" customWidth="1"/>
    <col min="3" max="3" width="0.77734375" style="5" customWidth="1"/>
    <col min="4" max="4" width="11.77734375" style="36" customWidth="1"/>
    <col min="5" max="5" width="0.77734375" style="5" customWidth="1"/>
    <col min="6" max="6" width="11.44140625" style="5" customWidth="1"/>
    <col min="7" max="7" width="0.77734375" style="5" customWidth="1"/>
    <col min="8" max="8" width="13.77734375" style="5" bestFit="1" customWidth="1"/>
    <col min="9" max="9" width="0.77734375" style="5" customWidth="1"/>
    <col min="10" max="10" width="18.44140625" style="5" customWidth="1"/>
    <col min="11" max="11" width="0.77734375" style="5" customWidth="1"/>
    <col min="12" max="12" width="13.33203125" style="5" customWidth="1"/>
    <col min="13" max="13" width="1.109375" style="5" customWidth="1"/>
    <col min="14" max="14" width="20.5546875" style="5" customWidth="1"/>
    <col min="15" max="15" width="1.109375" style="5" customWidth="1"/>
    <col min="16" max="16" width="14.6640625" style="5" customWidth="1"/>
    <col min="17" max="17" width="1.109375" style="5" customWidth="1"/>
    <col min="18" max="18" width="13.6640625" style="5" customWidth="1"/>
    <col min="19" max="19" width="1" style="5" customWidth="1"/>
    <col min="20" max="20" width="13.33203125" style="5" customWidth="1"/>
    <col min="21" max="21" width="15.77734375" style="101" customWidth="1"/>
    <col min="22" max="22" width="13.44140625" style="101" bestFit="1" customWidth="1"/>
    <col min="23" max="23" width="0.77734375" style="101" customWidth="1"/>
    <col min="24" max="24" width="13.5546875" style="101" bestFit="1" customWidth="1"/>
    <col min="25" max="25" width="1" style="101" customWidth="1"/>
    <col min="26" max="26" width="12.21875" style="101" bestFit="1" customWidth="1"/>
    <col min="27" max="27" width="1" style="101" customWidth="1"/>
    <col min="28" max="28" width="9.77734375" style="101" bestFit="1" customWidth="1"/>
    <col min="29" max="29" width="1.44140625" style="101" customWidth="1"/>
    <col min="30" max="30" width="12.21875" style="101" bestFit="1" customWidth="1"/>
    <col min="31" max="16384" width="9.21875" style="101"/>
  </cols>
  <sheetData>
    <row r="1" spans="1:30" s="207" customFormat="1" ht="21" customHeight="1" x14ac:dyDescent="0.25">
      <c r="A1" s="16" t="s">
        <v>57</v>
      </c>
      <c r="B1" s="210"/>
      <c r="C1" s="210"/>
      <c r="D1" s="219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</row>
    <row r="2" spans="1:30" s="28" customFormat="1" ht="21" customHeight="1" x14ac:dyDescent="0.25">
      <c r="A2" s="116" t="s">
        <v>54</v>
      </c>
      <c r="B2" s="5"/>
      <c r="C2" s="5"/>
      <c r="D2" s="3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29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 s="28" customFormat="1" ht="20.25" customHeight="1" x14ac:dyDescent="0.25">
      <c r="A3" s="116"/>
      <c r="B3" s="5"/>
      <c r="C3" s="5"/>
      <c r="D3" s="3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29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 s="28" customFormat="1" ht="20.25" customHeight="1" x14ac:dyDescent="0.25">
      <c r="A4" s="43"/>
      <c r="B4" s="252" t="s">
        <v>73</v>
      </c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42"/>
      <c r="V4" s="242"/>
      <c r="W4" s="242"/>
      <c r="X4" s="242"/>
      <c r="Y4" s="242"/>
      <c r="Z4" s="242"/>
      <c r="AA4" s="242"/>
      <c r="AB4" s="242"/>
      <c r="AC4" s="242"/>
      <c r="AD4" s="242"/>
    </row>
    <row r="5" spans="1:30" s="28" customFormat="1" ht="17.399999999999999" customHeight="1" x14ac:dyDescent="0.25">
      <c r="A5" s="40"/>
      <c r="B5" s="14"/>
      <c r="C5" s="14"/>
      <c r="D5" s="254" t="s">
        <v>53</v>
      </c>
      <c r="E5" s="254"/>
      <c r="F5" s="254"/>
      <c r="G5" s="254"/>
      <c r="H5" s="254"/>
      <c r="I5" s="41"/>
      <c r="J5" s="250" t="s">
        <v>50</v>
      </c>
      <c r="K5" s="251"/>
      <c r="L5" s="251"/>
      <c r="M5" s="251"/>
      <c r="N5" s="251"/>
      <c r="O5" s="251"/>
      <c r="P5" s="251"/>
      <c r="Q5" s="251"/>
      <c r="R5" s="251"/>
      <c r="S5" s="14"/>
      <c r="T5" s="14"/>
      <c r="V5" s="253"/>
      <c r="W5" s="253"/>
      <c r="X5" s="253"/>
      <c r="Y5" s="14"/>
      <c r="Z5" s="14"/>
      <c r="AA5" s="14"/>
      <c r="AB5" s="14"/>
      <c r="AC5" s="14"/>
      <c r="AD5" s="14"/>
    </row>
    <row r="6" spans="1:30" s="28" customFormat="1" ht="18" customHeight="1" x14ac:dyDescent="0.25">
      <c r="A6" s="40"/>
      <c r="B6" s="14"/>
      <c r="C6" s="14"/>
      <c r="D6" s="37"/>
      <c r="E6" s="14"/>
      <c r="F6" s="14"/>
      <c r="G6" s="14"/>
      <c r="H6" s="41"/>
      <c r="I6" s="41"/>
      <c r="J6" s="40"/>
      <c r="K6" s="99"/>
      <c r="L6" s="99" t="s">
        <v>68</v>
      </c>
      <c r="M6" s="14"/>
      <c r="N6" s="99" t="s">
        <v>119</v>
      </c>
      <c r="O6" s="14"/>
      <c r="P6" s="99"/>
      <c r="Q6" s="14"/>
      <c r="R6" s="40"/>
      <c r="S6" s="14"/>
      <c r="T6" s="14"/>
      <c r="V6" s="99"/>
      <c r="W6" s="99"/>
      <c r="X6" s="99"/>
      <c r="Y6" s="14"/>
      <c r="Z6" s="14"/>
      <c r="AA6" s="14"/>
      <c r="AB6" s="14"/>
      <c r="AC6" s="14"/>
      <c r="AD6" s="14"/>
    </row>
    <row r="7" spans="1:30" s="28" customFormat="1" ht="18" customHeight="1" x14ac:dyDescent="0.25">
      <c r="A7" s="40"/>
      <c r="B7" s="3"/>
      <c r="C7" s="3"/>
      <c r="I7" s="3"/>
      <c r="J7" s="3"/>
      <c r="K7" s="39"/>
      <c r="L7" s="99" t="s">
        <v>69</v>
      </c>
      <c r="M7" s="42"/>
      <c r="N7" s="99" t="s">
        <v>109</v>
      </c>
      <c r="O7" s="42"/>
      <c r="P7" s="99" t="s">
        <v>159</v>
      </c>
      <c r="Q7" s="42"/>
      <c r="S7" s="40"/>
      <c r="T7" s="40"/>
      <c r="U7" s="17"/>
      <c r="V7" s="17"/>
      <c r="W7" s="99"/>
      <c r="X7" s="99"/>
      <c r="Y7" s="100"/>
      <c r="Z7" s="50"/>
      <c r="AA7" s="50"/>
      <c r="AB7" s="50"/>
      <c r="AC7" s="50"/>
      <c r="AD7" s="50"/>
    </row>
    <row r="8" spans="1:30" s="28" customFormat="1" ht="18" customHeight="1" x14ac:dyDescent="0.25">
      <c r="A8" s="40"/>
      <c r="B8" s="3" t="s">
        <v>3</v>
      </c>
      <c r="C8" s="3"/>
      <c r="D8" s="98"/>
      <c r="E8" s="98"/>
      <c r="F8" s="98"/>
      <c r="G8" s="14"/>
      <c r="H8" s="41"/>
      <c r="I8" s="3"/>
      <c r="J8" s="40" t="s">
        <v>188</v>
      </c>
      <c r="K8" s="39"/>
      <c r="L8" s="39" t="s">
        <v>102</v>
      </c>
      <c r="M8" s="40"/>
      <c r="N8" s="99" t="s">
        <v>146</v>
      </c>
      <c r="O8" s="40"/>
      <c r="P8" s="39" t="s">
        <v>121</v>
      </c>
      <c r="Q8" s="40"/>
      <c r="R8" s="40" t="s">
        <v>66</v>
      </c>
      <c r="S8" s="40"/>
      <c r="T8" s="40"/>
      <c r="U8" s="17"/>
      <c r="V8" s="50"/>
      <c r="W8" s="99"/>
      <c r="X8" s="99"/>
      <c r="Y8" s="50"/>
      <c r="Z8" s="50"/>
      <c r="AA8" s="50"/>
      <c r="AB8" s="50"/>
      <c r="AC8" s="50"/>
      <c r="AD8" s="99"/>
    </row>
    <row r="9" spans="1:30" s="28" customFormat="1" ht="18" customHeight="1" x14ac:dyDescent="0.25">
      <c r="A9" s="40"/>
      <c r="B9" s="3" t="s">
        <v>4</v>
      </c>
      <c r="C9" s="3"/>
      <c r="D9" s="38" t="s">
        <v>94</v>
      </c>
      <c r="E9" s="3"/>
      <c r="F9" s="40" t="s">
        <v>72</v>
      </c>
      <c r="G9" s="3"/>
      <c r="H9" s="39"/>
      <c r="I9" s="3"/>
      <c r="J9" s="40" t="s">
        <v>189</v>
      </c>
      <c r="K9" s="39"/>
      <c r="L9" s="39" t="s">
        <v>70</v>
      </c>
      <c r="M9" s="40"/>
      <c r="N9" s="39" t="s">
        <v>147</v>
      </c>
      <c r="O9" s="40"/>
      <c r="P9" s="39" t="s">
        <v>122</v>
      </c>
      <c r="Q9" s="40"/>
      <c r="R9" s="40" t="s">
        <v>67</v>
      </c>
      <c r="S9" s="39"/>
      <c r="T9" s="39" t="s">
        <v>2</v>
      </c>
      <c r="U9" s="17"/>
      <c r="V9" s="50"/>
      <c r="W9" s="99"/>
      <c r="X9" s="50"/>
      <c r="Y9" s="50"/>
      <c r="Z9" s="99"/>
      <c r="AA9" s="99"/>
      <c r="AB9" s="99"/>
      <c r="AC9" s="99"/>
      <c r="AD9" s="99"/>
    </row>
    <row r="10" spans="1:30" s="28" customFormat="1" ht="18" customHeight="1" x14ac:dyDescent="0.25">
      <c r="A10" s="17"/>
      <c r="B10" s="17" t="s">
        <v>5</v>
      </c>
      <c r="C10" s="17"/>
      <c r="D10" s="38" t="s">
        <v>71</v>
      </c>
      <c r="E10" s="17"/>
      <c r="F10" s="40" t="s">
        <v>71</v>
      </c>
      <c r="G10" s="17"/>
      <c r="H10" s="39" t="s">
        <v>18</v>
      </c>
      <c r="I10" s="17"/>
      <c r="J10" s="157" t="s">
        <v>177</v>
      </c>
      <c r="K10" s="17"/>
      <c r="L10" s="40" t="s">
        <v>95</v>
      </c>
      <c r="M10" s="17"/>
      <c r="N10" s="40" t="s">
        <v>120</v>
      </c>
      <c r="O10" s="17"/>
      <c r="P10" s="40" t="s">
        <v>123</v>
      </c>
      <c r="Q10" s="17"/>
      <c r="R10" s="17" t="s">
        <v>14</v>
      </c>
      <c r="S10" s="17"/>
      <c r="T10" s="50" t="s">
        <v>14</v>
      </c>
      <c r="U10" s="17"/>
      <c r="V10" s="50"/>
      <c r="W10" s="17"/>
      <c r="X10" s="87"/>
      <c r="Y10" s="17"/>
      <c r="Z10" s="17"/>
      <c r="AA10" s="17"/>
      <c r="AB10" s="17"/>
      <c r="AC10" s="17"/>
      <c r="AD10" s="17"/>
    </row>
    <row r="11" spans="1:30" s="28" customFormat="1" ht="18" customHeight="1" x14ac:dyDescent="0.25">
      <c r="A11" s="43"/>
      <c r="B11" s="243" t="s">
        <v>44</v>
      </c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3"/>
      <c r="V11" s="243"/>
      <c r="W11" s="243"/>
      <c r="X11" s="243"/>
      <c r="Y11" s="243"/>
      <c r="Z11" s="243"/>
      <c r="AA11" s="243"/>
      <c r="AB11" s="243"/>
      <c r="AC11" s="243"/>
      <c r="AD11" s="243"/>
    </row>
    <row r="12" spans="1:30" ht="16.95" customHeight="1" x14ac:dyDescent="0.25">
      <c r="A12" s="6" t="s">
        <v>164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127"/>
      <c r="M12" s="90"/>
      <c r="N12" s="127"/>
      <c r="O12" s="90"/>
      <c r="P12" s="127"/>
      <c r="Q12" s="90"/>
      <c r="R12" s="90"/>
      <c r="S12" s="90"/>
      <c r="T12" s="90"/>
    </row>
    <row r="13" spans="1:30" s="28" customFormat="1" ht="20.25" customHeight="1" x14ac:dyDescent="0.25">
      <c r="A13" s="6" t="s">
        <v>156</v>
      </c>
      <c r="B13" s="20">
        <v>201600</v>
      </c>
      <c r="C13" s="20"/>
      <c r="D13" s="20">
        <v>20160</v>
      </c>
      <c r="E13" s="20"/>
      <c r="F13" s="20">
        <v>2500000</v>
      </c>
      <c r="G13" s="20"/>
      <c r="H13" s="20">
        <v>26587031</v>
      </c>
      <c r="I13" s="20"/>
      <c r="J13" s="20">
        <v>2302147</v>
      </c>
      <c r="K13" s="20"/>
      <c r="L13" s="20">
        <v>-1523675</v>
      </c>
      <c r="M13" s="20"/>
      <c r="N13" s="20">
        <v>-346548</v>
      </c>
      <c r="O13" s="20"/>
      <c r="P13" s="20">
        <v>7760</v>
      </c>
      <c r="Q13" s="20"/>
      <c r="R13" s="20">
        <f>SUM(J13:P13)</f>
        <v>439684</v>
      </c>
      <c r="S13" s="20">
        <v>2</v>
      </c>
      <c r="T13" s="20">
        <f>SUM(B13:P13)</f>
        <v>29748475</v>
      </c>
      <c r="U13" s="45"/>
      <c r="V13" s="65"/>
      <c r="W13" s="45"/>
      <c r="X13" s="66"/>
      <c r="Y13" s="34"/>
      <c r="Z13" s="67"/>
      <c r="AA13" s="34"/>
      <c r="AB13" s="34"/>
      <c r="AC13" s="34"/>
      <c r="AD13" s="34"/>
    </row>
    <row r="14" spans="1:30" s="28" customFormat="1" ht="20.25" customHeight="1" x14ac:dyDescent="0.25">
      <c r="A14" s="43" t="s">
        <v>105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45"/>
      <c r="V14" s="65"/>
      <c r="W14" s="45"/>
      <c r="X14" s="66"/>
      <c r="Y14" s="34"/>
      <c r="Z14" s="67"/>
      <c r="AA14" s="34"/>
      <c r="AB14" s="34"/>
      <c r="AC14" s="34"/>
      <c r="AD14" s="34"/>
    </row>
    <row r="15" spans="1:30" s="28" customFormat="1" ht="18" customHeight="1" x14ac:dyDescent="0.25">
      <c r="A15" s="78" t="s">
        <v>124</v>
      </c>
      <c r="B15" s="49">
        <v>0</v>
      </c>
      <c r="C15" s="128"/>
      <c r="D15" s="49">
        <v>0</v>
      </c>
      <c r="E15" s="49"/>
      <c r="F15" s="49">
        <v>0</v>
      </c>
      <c r="G15" s="49"/>
      <c r="H15" s="49">
        <f>'PL 3M'!F32</f>
        <v>508281</v>
      </c>
      <c r="I15" s="49">
        <f>ROUND(U15/1000,0)</f>
        <v>0</v>
      </c>
      <c r="J15" s="49">
        <v>0</v>
      </c>
      <c r="K15" s="49">
        <f>ROUND(W15/1000,0)</f>
        <v>0</v>
      </c>
      <c r="L15" s="49">
        <v>0</v>
      </c>
      <c r="M15" s="49">
        <f>ROUND(W15/1000,0)</f>
        <v>0</v>
      </c>
      <c r="N15" s="49">
        <v>0</v>
      </c>
      <c r="O15" s="49">
        <f>ROUND(W15/1000,0)</f>
        <v>0</v>
      </c>
      <c r="P15" s="49">
        <v>0</v>
      </c>
      <c r="Q15" s="49">
        <f>ROUND(Y15/1000,0)</f>
        <v>0</v>
      </c>
      <c r="R15" s="34">
        <f>SUM(J15:L15)</f>
        <v>0</v>
      </c>
      <c r="S15" s="49">
        <f>ROUND(AA15/1000,0)</f>
        <v>0</v>
      </c>
      <c r="T15" s="34">
        <f>H15</f>
        <v>508281</v>
      </c>
      <c r="U15" s="50"/>
      <c r="V15" s="94"/>
      <c r="W15" s="79"/>
      <c r="X15" s="49"/>
      <c r="Y15" s="79"/>
      <c r="Z15" s="48" t="s">
        <v>144</v>
      </c>
      <c r="AA15" s="79"/>
      <c r="AB15" s="87"/>
      <c r="AC15" s="79"/>
      <c r="AD15" s="49"/>
    </row>
    <row r="16" spans="1:30" s="28" customFormat="1" ht="18" customHeight="1" x14ac:dyDescent="0.25">
      <c r="A16" s="78" t="s">
        <v>107</v>
      </c>
      <c r="B16" s="33">
        <v>0</v>
      </c>
      <c r="C16" s="128"/>
      <c r="D16" s="33">
        <v>0</v>
      </c>
      <c r="E16" s="49"/>
      <c r="F16" s="33">
        <v>0</v>
      </c>
      <c r="G16" s="49"/>
      <c r="H16" s="33">
        <v>0</v>
      </c>
      <c r="I16" s="49"/>
      <c r="J16" s="80">
        <f>'PL 3M'!F58+'PL 3M'!F62</f>
        <v>406318</v>
      </c>
      <c r="K16" s="49"/>
      <c r="L16" s="33">
        <f>'PL 3M'!F51</f>
        <v>271302</v>
      </c>
      <c r="M16" s="49"/>
      <c r="N16" s="33">
        <f>'PL 3M'!F60</f>
        <v>162428</v>
      </c>
      <c r="O16" s="49"/>
      <c r="P16" s="33">
        <v>0</v>
      </c>
      <c r="Q16" s="49"/>
      <c r="R16" s="145">
        <f>SUM(J16:P16)</f>
        <v>840048</v>
      </c>
      <c r="S16" s="49"/>
      <c r="T16" s="145">
        <f>SUM(R16)</f>
        <v>840048</v>
      </c>
      <c r="U16" s="50"/>
      <c r="V16" s="94"/>
      <c r="W16" s="79"/>
      <c r="X16" s="49"/>
      <c r="Y16" s="79"/>
      <c r="Z16" s="49"/>
      <c r="AA16" s="79"/>
      <c r="AB16" s="87"/>
      <c r="AC16" s="79"/>
      <c r="AD16" s="49"/>
    </row>
    <row r="17" spans="1:30" s="28" customFormat="1" ht="20.25" customHeight="1" x14ac:dyDescent="0.25">
      <c r="A17" s="43" t="s">
        <v>171</v>
      </c>
      <c r="B17" s="97">
        <f>SUM(B15:B16)</f>
        <v>0</v>
      </c>
      <c r="C17" s="149"/>
      <c r="D17" s="97">
        <f>SUM(D15:D16)</f>
        <v>0</v>
      </c>
      <c r="E17" s="150"/>
      <c r="F17" s="97">
        <f>SUM(F15:F16)</f>
        <v>0</v>
      </c>
      <c r="G17" s="71"/>
      <c r="H17" s="97">
        <f>SUM(H15:H16)</f>
        <v>508281</v>
      </c>
      <c r="I17" s="149"/>
      <c r="J17" s="97">
        <f>SUM(J15:J16)</f>
        <v>406318</v>
      </c>
      <c r="K17" s="150"/>
      <c r="L17" s="97">
        <f>SUM(L15:L16)</f>
        <v>271302</v>
      </c>
      <c r="M17" s="150"/>
      <c r="N17" s="97">
        <f>SUM(N15:N16)</f>
        <v>162428</v>
      </c>
      <c r="O17" s="150"/>
      <c r="P17" s="97">
        <f>SUM(P15:P16)</f>
        <v>0</v>
      </c>
      <c r="Q17" s="150"/>
      <c r="R17" s="97">
        <f>SUM(R15:R16)</f>
        <v>840048</v>
      </c>
      <c r="S17" s="150"/>
      <c r="T17" s="97">
        <f>SUM(T15:T16)</f>
        <v>1348329</v>
      </c>
      <c r="U17" s="50"/>
      <c r="V17" s="94"/>
      <c r="W17" s="79"/>
      <c r="X17" s="49"/>
      <c r="Y17" s="79"/>
      <c r="Z17" s="49"/>
      <c r="AA17" s="79"/>
      <c r="AB17" s="87"/>
      <c r="AC17" s="79"/>
      <c r="AD17" s="49"/>
    </row>
    <row r="18" spans="1:30" s="68" customFormat="1" ht="20.25" customHeight="1" thickBot="1" x14ac:dyDescent="0.3">
      <c r="A18" s="43" t="s">
        <v>165</v>
      </c>
      <c r="B18" s="62">
        <f>B13+B17</f>
        <v>201600</v>
      </c>
      <c r="C18" s="61"/>
      <c r="D18" s="62">
        <f>D13+D17</f>
        <v>20160</v>
      </c>
      <c r="E18" s="61"/>
      <c r="F18" s="62">
        <f>F13+F17</f>
        <v>2500000</v>
      </c>
      <c r="G18" s="21"/>
      <c r="H18" s="62">
        <f>H13+H17</f>
        <v>27095312</v>
      </c>
      <c r="I18" s="61"/>
      <c r="J18" s="62">
        <f>J13+J17</f>
        <v>2708465</v>
      </c>
      <c r="K18" s="61"/>
      <c r="L18" s="62">
        <f>L13+L17</f>
        <v>-1252373</v>
      </c>
      <c r="M18" s="61"/>
      <c r="N18" s="62">
        <f>N13+N17</f>
        <v>-184120</v>
      </c>
      <c r="O18" s="61"/>
      <c r="P18" s="62">
        <f>P13+P17</f>
        <v>7760</v>
      </c>
      <c r="Q18" s="61"/>
      <c r="R18" s="62">
        <f>R13+R17</f>
        <v>1279732</v>
      </c>
      <c r="S18" s="21"/>
      <c r="T18" s="62">
        <f>T13+T17</f>
        <v>31096804</v>
      </c>
      <c r="U18" s="88"/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ht="20.25" customHeight="1" thickTop="1" x14ac:dyDescent="0.25">
      <c r="A19" s="43"/>
      <c r="B19" s="52"/>
      <c r="C19" s="52"/>
      <c r="D19" s="52"/>
      <c r="E19" s="53"/>
      <c r="F19" s="52"/>
      <c r="G19" s="53"/>
      <c r="H19" s="192"/>
      <c r="I19" s="193"/>
      <c r="J19" s="192"/>
      <c r="K19" s="193"/>
      <c r="L19" s="194"/>
      <c r="M19" s="193"/>
      <c r="N19" s="194"/>
      <c r="O19" s="193"/>
      <c r="P19" s="194"/>
      <c r="Q19" s="193"/>
      <c r="R19" s="193"/>
      <c r="S19" s="193"/>
      <c r="T19" s="193"/>
    </row>
    <row r="20" spans="1:30" ht="20.25" customHeight="1" x14ac:dyDescent="0.25">
      <c r="A20" s="6" t="s">
        <v>168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127"/>
      <c r="M20" s="90"/>
      <c r="N20" s="127"/>
      <c r="O20" s="90"/>
      <c r="P20" s="127"/>
      <c r="Q20" s="90"/>
      <c r="R20" s="90"/>
      <c r="S20" s="90"/>
      <c r="T20" s="90"/>
    </row>
    <row r="21" spans="1:30" ht="20.25" customHeight="1" x14ac:dyDescent="0.25">
      <c r="A21" s="6" t="s">
        <v>167</v>
      </c>
      <c r="B21" s="20">
        <v>201600</v>
      </c>
      <c r="C21" s="20"/>
      <c r="D21" s="20">
        <v>20160</v>
      </c>
      <c r="E21" s="20"/>
      <c r="F21" s="20">
        <v>2500000</v>
      </c>
      <c r="G21" s="20"/>
      <c r="H21" s="20">
        <v>24725554</v>
      </c>
      <c r="I21" s="20"/>
      <c r="J21" s="20">
        <v>3721572</v>
      </c>
      <c r="K21" s="20"/>
      <c r="L21" s="20">
        <v>-1093657</v>
      </c>
      <c r="M21" s="20"/>
      <c r="N21" s="20">
        <v>152196</v>
      </c>
      <c r="O21" s="20"/>
      <c r="P21" s="20">
        <v>9438</v>
      </c>
      <c r="Q21" s="20"/>
      <c r="R21" s="20">
        <f>SUM(J21:P21)</f>
        <v>2789549</v>
      </c>
      <c r="S21" s="20">
        <v>2</v>
      </c>
      <c r="T21" s="20">
        <f>SUM(B21:P21)</f>
        <v>30236863</v>
      </c>
    </row>
    <row r="22" spans="1:30" ht="20.25" customHeight="1" x14ac:dyDescent="0.25">
      <c r="A22" s="43" t="s">
        <v>105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</row>
    <row r="23" spans="1:30" ht="20.25" customHeight="1" x14ac:dyDescent="0.25">
      <c r="A23" s="78" t="s">
        <v>124</v>
      </c>
      <c r="B23" s="49">
        <v>0</v>
      </c>
      <c r="C23" s="128"/>
      <c r="D23" s="49">
        <v>0</v>
      </c>
      <c r="E23" s="49"/>
      <c r="F23" s="49">
        <v>0</v>
      </c>
      <c r="G23" s="49"/>
      <c r="H23" s="49">
        <f>'PL 3M'!D32</f>
        <v>773405</v>
      </c>
      <c r="I23" s="49">
        <f>ROUND(U23/1000,0)</f>
        <v>0</v>
      </c>
      <c r="J23" s="49">
        <v>0</v>
      </c>
      <c r="K23" s="49">
        <f>ROUND(W23/1000,0)</f>
        <v>0</v>
      </c>
      <c r="L23" s="49">
        <v>0</v>
      </c>
      <c r="M23" s="49">
        <f>ROUND(W23/1000,0)</f>
        <v>0</v>
      </c>
      <c r="N23" s="49">
        <v>0</v>
      </c>
      <c r="O23" s="49">
        <f>ROUND(W23/1000,0)</f>
        <v>0</v>
      </c>
      <c r="P23" s="49">
        <v>0</v>
      </c>
      <c r="Q23" s="49">
        <f>ROUND(Y23/1000,0)</f>
        <v>0</v>
      </c>
      <c r="R23" s="34">
        <f>SUM(J23:L23)</f>
        <v>0</v>
      </c>
      <c r="S23" s="49">
        <f>ROUND(AA23/1000,0)</f>
        <v>0</v>
      </c>
      <c r="T23" s="34">
        <f>SUM(B23:P23)</f>
        <v>773405</v>
      </c>
    </row>
    <row r="24" spans="1:30" ht="20.25" customHeight="1" x14ac:dyDescent="0.25">
      <c r="A24" s="78" t="s">
        <v>107</v>
      </c>
      <c r="B24" s="33">
        <v>0</v>
      </c>
      <c r="C24" s="128"/>
      <c r="D24" s="33">
        <v>0</v>
      </c>
      <c r="E24" s="49"/>
      <c r="F24" s="33">
        <v>0</v>
      </c>
      <c r="G24" s="49"/>
      <c r="H24" s="33">
        <v>0</v>
      </c>
      <c r="I24" s="49"/>
      <c r="J24" s="80">
        <f>'PL 3M'!D58+'PL 3M'!D62</f>
        <v>899737</v>
      </c>
      <c r="K24" s="49"/>
      <c r="L24" s="145">
        <f>'PL 3M'!D51</f>
        <v>45816</v>
      </c>
      <c r="M24" s="34"/>
      <c r="N24" s="145">
        <f>'PL 3M'!D60</f>
        <v>738935</v>
      </c>
      <c r="O24" s="49"/>
      <c r="P24" s="33">
        <v>0</v>
      </c>
      <c r="Q24" s="49"/>
      <c r="R24" s="145">
        <f>SUM(J24:P24)</f>
        <v>1684488</v>
      </c>
      <c r="S24" s="49"/>
      <c r="T24" s="145">
        <f>SUM(B24:P24)</f>
        <v>1684488</v>
      </c>
    </row>
    <row r="25" spans="1:30" ht="20.25" customHeight="1" x14ac:dyDescent="0.25">
      <c r="A25" s="43" t="s">
        <v>171</v>
      </c>
      <c r="B25" s="97">
        <f>SUM(B23:B24)</f>
        <v>0</v>
      </c>
      <c r="C25" s="149"/>
      <c r="D25" s="97">
        <f>SUM(D23:D24)</f>
        <v>0</v>
      </c>
      <c r="E25" s="150"/>
      <c r="F25" s="97">
        <f>SUM(F23:F24)</f>
        <v>0</v>
      </c>
      <c r="G25" s="71"/>
      <c r="H25" s="97">
        <f>SUM(H23:H24)</f>
        <v>773405</v>
      </c>
      <c r="I25" s="149"/>
      <c r="J25" s="97">
        <f>SUM(J23:J24)</f>
        <v>899737</v>
      </c>
      <c r="K25" s="150"/>
      <c r="L25" s="97">
        <f>SUM(L23:L24)</f>
        <v>45816</v>
      </c>
      <c r="M25" s="150"/>
      <c r="N25" s="97">
        <f>SUM(N23:N24)</f>
        <v>738935</v>
      </c>
      <c r="O25" s="150"/>
      <c r="P25" s="97">
        <f>SUM(P23:P24)</f>
        <v>0</v>
      </c>
      <c r="Q25" s="150"/>
      <c r="R25" s="97">
        <f>SUM(R23:R24)</f>
        <v>1684488</v>
      </c>
      <c r="S25" s="150"/>
      <c r="T25" s="97">
        <f>SUM(T23:T24)</f>
        <v>2457893</v>
      </c>
    </row>
    <row r="26" spans="1:30" ht="20.25" customHeight="1" thickBot="1" x14ac:dyDescent="0.3">
      <c r="A26" s="43" t="s">
        <v>166</v>
      </c>
      <c r="B26" s="62">
        <f>B21+B25</f>
        <v>201600</v>
      </c>
      <c r="C26" s="61"/>
      <c r="D26" s="62">
        <f>D21+D25</f>
        <v>20160</v>
      </c>
      <c r="E26" s="61"/>
      <c r="F26" s="62">
        <f>F21+F25</f>
        <v>2500000</v>
      </c>
      <c r="G26" s="21"/>
      <c r="H26" s="62">
        <f>H21+H25</f>
        <v>25498959</v>
      </c>
      <c r="I26" s="61"/>
      <c r="J26" s="62">
        <f>J21+J25</f>
        <v>4621309</v>
      </c>
      <c r="K26" s="61"/>
      <c r="L26" s="62">
        <f>L21+L25</f>
        <v>-1047841</v>
      </c>
      <c r="M26" s="61"/>
      <c r="N26" s="62">
        <f>N21+N25</f>
        <v>891131</v>
      </c>
      <c r="O26" s="61"/>
      <c r="P26" s="62">
        <f>P21+P25</f>
        <v>9438</v>
      </c>
      <c r="Q26" s="61"/>
      <c r="R26" s="62">
        <f>R21+R25</f>
        <v>4474037</v>
      </c>
      <c r="S26" s="21"/>
      <c r="T26" s="62">
        <f>T21+T25</f>
        <v>32694756</v>
      </c>
    </row>
    <row r="27" spans="1:30" ht="20.25" customHeight="1" thickTop="1" x14ac:dyDescent="0.25"/>
    <row r="29" spans="1:30" ht="20.25" customHeight="1" x14ac:dyDescent="0.25">
      <c r="C29" s="5">
        <f>SUM(C25:C28)</f>
        <v>0</v>
      </c>
      <c r="G29" s="5">
        <f>SUM(G25:G28)</f>
        <v>0</v>
      </c>
    </row>
    <row r="30" spans="1:30" ht="20.25" customHeight="1" x14ac:dyDescent="0.25">
      <c r="H30" s="127">
        <f>H26-'BS 2-3'!D66</f>
        <v>0</v>
      </c>
      <c r="R30" s="127">
        <f>R26-'BS 2-3'!D67</f>
        <v>0</v>
      </c>
      <c r="T30" s="127">
        <f>T26-'BS 2-3'!D68</f>
        <v>0</v>
      </c>
    </row>
  </sheetData>
  <mergeCells count="7">
    <mergeCell ref="J5:R5"/>
    <mergeCell ref="B11:T11"/>
    <mergeCell ref="B4:T4"/>
    <mergeCell ref="U4:AD4"/>
    <mergeCell ref="V5:X5"/>
    <mergeCell ref="U11:AD11"/>
    <mergeCell ref="D5:H5"/>
  </mergeCells>
  <pageMargins left="0.5" right="0.5" top="0.48" bottom="0.5" header="0.5" footer="0.5"/>
  <pageSetup paperSize="9" scale="71" firstPageNumber="6" orientation="landscape" useFirstPageNumber="1" r:id="rId1"/>
  <headerFooter>
    <oddFooter>&amp;L  The accompanying notes form an integral part of the interim financial statements.
 &amp;C
&amp;P</oddFooter>
  </headerFooter>
  <ignoredErrors>
    <ignoredError sqref="R23 T2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</sheetPr>
  <dimension ref="A1:Z28"/>
  <sheetViews>
    <sheetView tabSelected="1" view="pageBreakPreview" zoomScaleNormal="100" zoomScaleSheetLayoutView="100" workbookViewId="0">
      <selection activeCell="H48" sqref="H48"/>
    </sheetView>
  </sheetViews>
  <sheetFormatPr defaultColWidth="9.21875" defaultRowHeight="20.25" customHeight="1" x14ac:dyDescent="0.25"/>
  <cols>
    <col min="1" max="1" width="51.6640625" style="5" customWidth="1"/>
    <col min="2" max="2" width="14.44140625" style="5" customWidth="1"/>
    <col min="3" max="3" width="1.44140625" style="5" customWidth="1"/>
    <col min="4" max="4" width="14" style="5" customWidth="1"/>
    <col min="5" max="5" width="1.21875" style="5" customWidth="1"/>
    <col min="6" max="6" width="14" style="5" customWidth="1"/>
    <col min="7" max="7" width="1.5546875" style="5" customWidth="1"/>
    <col min="8" max="8" width="14.77734375" style="5" customWidth="1"/>
    <col min="9" max="9" width="1.5546875" style="5" customWidth="1"/>
    <col min="10" max="10" width="23.21875" style="5" bestFit="1" customWidth="1"/>
    <col min="11" max="11" width="1.44140625" style="5" customWidth="1"/>
    <col min="12" max="12" width="14.5546875" style="5" bestFit="1" customWidth="1"/>
    <col min="13" max="13" width="1.44140625" style="5" customWidth="1"/>
    <col min="14" max="14" width="14.5546875" style="5" customWidth="1"/>
    <col min="15" max="15" width="1.44140625" style="5" customWidth="1"/>
    <col min="16" max="16" width="12.88671875" style="101" customWidth="1"/>
    <col min="17" max="17" width="1.44140625" style="101" customWidth="1"/>
    <col min="18" max="18" width="13.5546875" style="101" customWidth="1"/>
    <col min="19" max="19" width="1.21875" style="101" customWidth="1"/>
    <col min="20" max="20" width="15" style="101" bestFit="1" customWidth="1"/>
    <col min="21" max="21" width="1.5546875" style="101" customWidth="1"/>
    <col min="22" max="22" width="13.44140625" style="101" bestFit="1" customWidth="1"/>
    <col min="23" max="23" width="1.5546875" style="101" customWidth="1"/>
    <col min="24" max="24" width="14.5546875" style="101" bestFit="1" customWidth="1"/>
    <col min="25" max="25" width="1.44140625" style="101" customWidth="1"/>
    <col min="26" max="26" width="14.5546875" style="101" bestFit="1" customWidth="1"/>
    <col min="27" max="16384" width="9.21875" style="101"/>
  </cols>
  <sheetData>
    <row r="1" spans="1:26" ht="20.25" customHeight="1" x14ac:dyDescent="0.25">
      <c r="A1" s="16" t="s">
        <v>57</v>
      </c>
      <c r="P1" s="51"/>
      <c r="Q1" s="51"/>
      <c r="R1" s="51"/>
      <c r="S1" s="51"/>
      <c r="T1" s="53"/>
      <c r="U1" s="51"/>
      <c r="V1" s="53"/>
      <c r="W1" s="51"/>
      <c r="X1" s="51"/>
      <c r="Y1" s="102"/>
      <c r="Z1" s="51"/>
    </row>
    <row r="2" spans="1:26" s="68" customFormat="1" ht="20.25" customHeight="1" x14ac:dyDescent="0.25">
      <c r="A2" s="116" t="s">
        <v>54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48"/>
      <c r="R2" s="55"/>
      <c r="T2" s="55"/>
      <c r="U2" s="55"/>
      <c r="V2" s="55"/>
      <c r="W2" s="55"/>
      <c r="X2" s="55"/>
      <c r="Y2" s="55"/>
      <c r="Z2" s="90"/>
    </row>
    <row r="3" spans="1:26" s="68" customFormat="1" ht="20.25" customHeight="1" x14ac:dyDescent="0.25">
      <c r="B3" s="242" t="s">
        <v>16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s="68" customFormat="1" ht="20.25" customHeight="1" x14ac:dyDescent="0.25">
      <c r="B4" s="14"/>
      <c r="C4" s="14"/>
      <c r="D4" s="254" t="s">
        <v>53</v>
      </c>
      <c r="E4" s="254"/>
      <c r="F4" s="254"/>
      <c r="G4" s="254"/>
      <c r="H4" s="254"/>
      <c r="I4" s="14"/>
      <c r="J4" s="250" t="s">
        <v>97</v>
      </c>
      <c r="K4" s="250"/>
      <c r="L4" s="250"/>
      <c r="M4" s="250"/>
      <c r="N4" s="250"/>
      <c r="O4" s="143"/>
      <c r="P4" s="14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s="68" customFormat="1" ht="17.399999999999999" customHeight="1" x14ac:dyDescent="0.25">
      <c r="B5" s="14"/>
      <c r="C5" s="14"/>
      <c r="I5" s="14"/>
      <c r="J5" s="155"/>
      <c r="K5" s="101"/>
      <c r="L5" s="159" t="s">
        <v>159</v>
      </c>
      <c r="M5" s="159"/>
      <c r="N5" s="159"/>
      <c r="O5" s="101"/>
      <c r="P5" s="46"/>
      <c r="Q5" s="54"/>
      <c r="R5" s="46"/>
      <c r="S5" s="54"/>
      <c r="T5" s="46"/>
      <c r="U5" s="54"/>
      <c r="V5" s="46"/>
      <c r="X5" s="90"/>
      <c r="Y5" s="90"/>
      <c r="Z5" s="90"/>
    </row>
    <row r="6" spans="1:26" s="68" customFormat="1" ht="17.399999999999999" customHeight="1" x14ac:dyDescent="0.25">
      <c r="A6" s="50"/>
      <c r="B6" s="3" t="s">
        <v>3</v>
      </c>
      <c r="C6" s="3"/>
      <c r="D6" s="98"/>
      <c r="E6" s="98"/>
      <c r="F6" s="98"/>
      <c r="G6" s="14"/>
      <c r="H6" s="41"/>
      <c r="I6" s="3"/>
      <c r="J6" s="159" t="s">
        <v>104</v>
      </c>
      <c r="K6" s="50"/>
      <c r="L6" s="159" t="s">
        <v>121</v>
      </c>
      <c r="M6" s="159"/>
      <c r="N6" s="159" t="s">
        <v>66</v>
      </c>
      <c r="O6" s="50"/>
      <c r="P6" s="39"/>
      <c r="Q6" s="54"/>
      <c r="R6" s="46"/>
      <c r="S6" s="54"/>
      <c r="T6" s="46"/>
      <c r="U6" s="43"/>
      <c r="V6" s="46"/>
      <c r="W6" s="90"/>
      <c r="X6" s="90"/>
      <c r="Y6" s="90"/>
      <c r="Z6" s="90"/>
    </row>
    <row r="7" spans="1:26" s="68" customFormat="1" ht="17.399999999999999" customHeight="1" x14ac:dyDescent="0.25">
      <c r="A7" s="50"/>
      <c r="B7" s="3" t="s">
        <v>4</v>
      </c>
      <c r="C7" s="3"/>
      <c r="D7" s="38" t="s">
        <v>94</v>
      </c>
      <c r="E7" s="3"/>
      <c r="F7" s="40" t="s">
        <v>72</v>
      </c>
      <c r="G7" s="3"/>
      <c r="H7" s="39"/>
      <c r="I7" s="3"/>
      <c r="J7" s="156" t="s">
        <v>96</v>
      </c>
      <c r="K7" s="39"/>
      <c r="L7" s="156" t="s">
        <v>122</v>
      </c>
      <c r="M7" s="156"/>
      <c r="N7" s="156" t="s">
        <v>135</v>
      </c>
      <c r="O7" s="39"/>
      <c r="P7" s="39" t="s">
        <v>2</v>
      </c>
      <c r="Q7" s="105"/>
      <c r="R7" s="104"/>
      <c r="S7" s="105"/>
      <c r="T7" s="104"/>
      <c r="U7" s="105"/>
      <c r="V7" s="104"/>
      <c r="W7" s="105"/>
      <c r="X7" s="93"/>
      <c r="Y7" s="35"/>
      <c r="Z7" s="93"/>
    </row>
    <row r="8" spans="1:26" ht="17.399999999999999" customHeight="1" x14ac:dyDescent="0.25">
      <c r="A8" s="50"/>
      <c r="B8" s="17" t="s">
        <v>5</v>
      </c>
      <c r="C8" s="17"/>
      <c r="D8" s="38" t="s">
        <v>71</v>
      </c>
      <c r="E8" s="17"/>
      <c r="F8" s="40" t="s">
        <v>71</v>
      </c>
      <c r="G8" s="17"/>
      <c r="H8" s="39" t="s">
        <v>18</v>
      </c>
      <c r="I8" s="17"/>
      <c r="J8" s="155" t="s">
        <v>177</v>
      </c>
      <c r="K8" s="17"/>
      <c r="L8" s="159" t="s">
        <v>123</v>
      </c>
      <c r="M8" s="159"/>
      <c r="N8" s="159" t="s">
        <v>136</v>
      </c>
      <c r="O8" s="17"/>
      <c r="P8" s="17" t="s">
        <v>14</v>
      </c>
      <c r="Q8" s="90"/>
      <c r="R8" s="90"/>
      <c r="S8" s="90"/>
      <c r="T8" s="90"/>
      <c r="U8" s="90"/>
      <c r="V8" s="90"/>
      <c r="W8" s="90"/>
      <c r="X8" s="90"/>
      <c r="Y8" s="90"/>
      <c r="Z8" s="90"/>
    </row>
    <row r="9" spans="1:26" s="68" customFormat="1" ht="20.25" customHeight="1" x14ac:dyDescent="0.25">
      <c r="A9" s="101"/>
      <c r="B9" s="243" t="s">
        <v>44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105"/>
      <c r="R9" s="104"/>
      <c r="S9" s="105"/>
      <c r="T9" s="104"/>
      <c r="U9" s="105"/>
      <c r="V9" s="104"/>
      <c r="W9" s="105"/>
      <c r="X9" s="93"/>
      <c r="Y9" s="35"/>
      <c r="Z9" s="93"/>
    </row>
    <row r="10" spans="1:26" ht="20.25" customHeight="1" x14ac:dyDescent="0.25">
      <c r="A10" s="6" t="s">
        <v>164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90"/>
      <c r="N10" s="77"/>
      <c r="O10" s="77"/>
    </row>
    <row r="11" spans="1:26" ht="20.25" customHeight="1" x14ac:dyDescent="0.25">
      <c r="A11" s="6" t="s">
        <v>156</v>
      </c>
      <c r="B11" s="20">
        <v>201600</v>
      </c>
      <c r="C11" s="20"/>
      <c r="D11" s="20">
        <v>20160</v>
      </c>
      <c r="E11" s="20"/>
      <c r="F11" s="20">
        <v>2500000</v>
      </c>
      <c r="G11" s="20"/>
      <c r="H11" s="20">
        <v>12410213</v>
      </c>
      <c r="I11" s="20"/>
      <c r="J11" s="20">
        <v>2302147</v>
      </c>
      <c r="K11" s="27"/>
      <c r="L11" s="20">
        <v>7760</v>
      </c>
      <c r="M11" s="20"/>
      <c r="N11" s="35">
        <f>SUM(J11:L11)</f>
        <v>2309907</v>
      </c>
      <c r="O11" s="27"/>
      <c r="P11" s="20">
        <f>SUM(B11:L11)</f>
        <v>17441880</v>
      </c>
    </row>
    <row r="12" spans="1:26" ht="20.25" customHeight="1" x14ac:dyDescent="0.25">
      <c r="A12" s="43" t="s">
        <v>105</v>
      </c>
      <c r="B12" s="20"/>
      <c r="C12" s="20"/>
      <c r="D12" s="20"/>
      <c r="E12" s="20"/>
      <c r="F12" s="20"/>
      <c r="G12" s="20"/>
      <c r="H12" s="20"/>
      <c r="I12" s="20"/>
      <c r="J12" s="20"/>
      <c r="K12" s="27"/>
      <c r="L12" s="20"/>
      <c r="M12" s="20"/>
      <c r="N12" s="20"/>
      <c r="O12" s="27"/>
      <c r="P12" s="20"/>
    </row>
    <row r="13" spans="1:26" ht="17.399999999999999" customHeight="1" x14ac:dyDescent="0.25">
      <c r="A13" s="78" t="s">
        <v>150</v>
      </c>
      <c r="B13" s="237">
        <v>0</v>
      </c>
      <c r="C13" s="237"/>
      <c r="D13" s="237">
        <v>0</v>
      </c>
      <c r="E13" s="237"/>
      <c r="F13" s="237">
        <v>0</v>
      </c>
      <c r="G13" s="237"/>
      <c r="H13" s="237">
        <f>'PL 3M'!J32</f>
        <v>-126718</v>
      </c>
      <c r="I13" s="237"/>
      <c r="J13" s="60">
        <v>0</v>
      </c>
      <c r="K13" s="237"/>
      <c r="L13" s="60">
        <v>0</v>
      </c>
      <c r="M13" s="87"/>
      <c r="N13" s="35">
        <f>SUM(J13:L13)</f>
        <v>0</v>
      </c>
      <c r="O13" s="237"/>
      <c r="P13" s="237">
        <f>SUM(B13:O13)</f>
        <v>-126718</v>
      </c>
    </row>
    <row r="14" spans="1:26" ht="17.399999999999999" customHeight="1" x14ac:dyDescent="0.25">
      <c r="A14" s="78" t="s">
        <v>107</v>
      </c>
      <c r="B14" s="236">
        <v>0</v>
      </c>
      <c r="C14" s="236"/>
      <c r="D14" s="236">
        <v>0</v>
      </c>
      <c r="E14" s="236"/>
      <c r="F14" s="236">
        <v>0</v>
      </c>
      <c r="G14" s="236"/>
      <c r="H14" s="236">
        <v>0</v>
      </c>
      <c r="I14" s="236"/>
      <c r="J14" s="236">
        <f>'PL 3M'!J64</f>
        <v>406318</v>
      </c>
      <c r="K14" s="236"/>
      <c r="L14" s="236">
        <v>0</v>
      </c>
      <c r="M14" s="236"/>
      <c r="N14" s="106">
        <f>SUM(J14:L14)</f>
        <v>406318</v>
      </c>
      <c r="O14" s="236"/>
      <c r="P14" s="90">
        <f>SUM(B14:L14)</f>
        <v>406318</v>
      </c>
    </row>
    <row r="15" spans="1:26" ht="20.25" customHeight="1" x14ac:dyDescent="0.25">
      <c r="A15" s="24" t="s">
        <v>100</v>
      </c>
      <c r="B15" s="148">
        <f>SUM(B13:B14)</f>
        <v>0</v>
      </c>
      <c r="C15" s="151"/>
      <c r="D15" s="148">
        <f>SUM(D13:D14)</f>
        <v>0</v>
      </c>
      <c r="E15" s="151"/>
      <c r="F15" s="148">
        <f>SUM(F13:F14)</f>
        <v>0</v>
      </c>
      <c r="G15" s="151"/>
      <c r="H15" s="148">
        <f>SUM(H13:H14)</f>
        <v>-126718</v>
      </c>
      <c r="I15" s="151"/>
      <c r="J15" s="148">
        <f>SUM(J13:J14)</f>
        <v>406318</v>
      </c>
      <c r="K15" s="151"/>
      <c r="L15" s="148">
        <f>SUM(L13:L14)</f>
        <v>0</v>
      </c>
      <c r="M15" s="235"/>
      <c r="N15" s="148">
        <f>SUM(N13:N14)</f>
        <v>406318</v>
      </c>
      <c r="O15" s="151"/>
      <c r="P15" s="148">
        <f>SUM(P13:P14)</f>
        <v>279600</v>
      </c>
    </row>
    <row r="16" spans="1:26" ht="20.25" customHeight="1" thickBot="1" x14ac:dyDescent="0.3">
      <c r="A16" s="43" t="s">
        <v>165</v>
      </c>
      <c r="B16" s="91">
        <f>B11+B15</f>
        <v>201600</v>
      </c>
      <c r="C16" s="25"/>
      <c r="D16" s="91">
        <f>D11+D15</f>
        <v>20160</v>
      </c>
      <c r="E16" s="25"/>
      <c r="F16" s="91">
        <f>F11+F15</f>
        <v>2500000</v>
      </c>
      <c r="G16" s="25"/>
      <c r="H16" s="91">
        <f>H11+H15</f>
        <v>12283495</v>
      </c>
      <c r="I16" s="25"/>
      <c r="J16" s="91">
        <f>J11+J15</f>
        <v>2708465</v>
      </c>
      <c r="K16" s="25"/>
      <c r="L16" s="91">
        <f>L11+L15</f>
        <v>7760</v>
      </c>
      <c r="M16" s="27"/>
      <c r="N16" s="91">
        <f>N11+N15</f>
        <v>2716225</v>
      </c>
      <c r="O16" s="25"/>
      <c r="P16" s="91">
        <f>P11+P15</f>
        <v>17721480</v>
      </c>
    </row>
    <row r="17" spans="1:16" ht="20.25" customHeight="1" thickTop="1" x14ac:dyDescent="0.25">
      <c r="H17" s="127"/>
      <c r="M17" s="101"/>
      <c r="N17" s="127"/>
      <c r="P17" s="92"/>
    </row>
    <row r="18" spans="1:16" ht="20.25" customHeight="1" x14ac:dyDescent="0.25">
      <c r="A18" s="6" t="s">
        <v>168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90"/>
      <c r="N18" s="77"/>
      <c r="O18" s="77"/>
    </row>
    <row r="19" spans="1:16" ht="20.25" customHeight="1" x14ac:dyDescent="0.25">
      <c r="A19" s="6" t="s">
        <v>167</v>
      </c>
      <c r="B19" s="20">
        <v>201600</v>
      </c>
      <c r="C19" s="20"/>
      <c r="D19" s="20">
        <v>20160</v>
      </c>
      <c r="E19" s="20"/>
      <c r="F19" s="20">
        <v>2500000</v>
      </c>
      <c r="G19" s="20"/>
      <c r="H19" s="20">
        <v>7293621</v>
      </c>
      <c r="I19" s="20"/>
      <c r="J19" s="20">
        <v>3721572</v>
      </c>
      <c r="K19" s="27"/>
      <c r="L19" s="20">
        <v>9438</v>
      </c>
      <c r="M19" s="20"/>
      <c r="N19" s="35">
        <f>SUM(J19:L19)</f>
        <v>3731010</v>
      </c>
      <c r="O19" s="27"/>
      <c r="P19" s="20">
        <f>SUM(B19:L19)</f>
        <v>13746391</v>
      </c>
    </row>
    <row r="20" spans="1:16" ht="20.25" customHeight="1" x14ac:dyDescent="0.25">
      <c r="A20" s="43" t="s">
        <v>105</v>
      </c>
      <c r="B20" s="20"/>
      <c r="C20" s="20"/>
      <c r="D20" s="20"/>
      <c r="E20" s="20"/>
      <c r="F20" s="20"/>
      <c r="G20" s="20"/>
      <c r="H20" s="20"/>
      <c r="I20" s="20"/>
      <c r="J20" s="20"/>
      <c r="K20" s="27"/>
      <c r="L20" s="20"/>
      <c r="M20" s="20"/>
      <c r="N20" s="20"/>
      <c r="O20" s="27"/>
      <c r="P20" s="20"/>
    </row>
    <row r="21" spans="1:16" ht="17.399999999999999" customHeight="1" x14ac:dyDescent="0.25">
      <c r="A21" s="78" t="s">
        <v>124</v>
      </c>
      <c r="B21" s="237">
        <v>0</v>
      </c>
      <c r="C21" s="237"/>
      <c r="D21" s="237">
        <v>0</v>
      </c>
      <c r="E21" s="237"/>
      <c r="F21" s="237">
        <v>0</v>
      </c>
      <c r="G21" s="237"/>
      <c r="H21" s="237">
        <f>'PL 3M'!H32</f>
        <v>28357</v>
      </c>
      <c r="I21" s="237"/>
      <c r="J21" s="60">
        <v>0</v>
      </c>
      <c r="K21" s="237"/>
      <c r="L21" s="60">
        <v>0</v>
      </c>
      <c r="M21" s="87"/>
      <c r="N21" s="35">
        <f>SUM(J21:L21)</f>
        <v>0</v>
      </c>
      <c r="O21" s="237"/>
      <c r="P21" s="237">
        <f>SUM(B21:O21)</f>
        <v>28357</v>
      </c>
    </row>
    <row r="22" spans="1:16" ht="17.399999999999999" customHeight="1" x14ac:dyDescent="0.25">
      <c r="A22" s="78" t="s">
        <v>107</v>
      </c>
      <c r="B22" s="236">
        <v>0</v>
      </c>
      <c r="C22" s="236"/>
      <c r="D22" s="236">
        <v>0</v>
      </c>
      <c r="E22" s="236"/>
      <c r="F22" s="236">
        <v>0</v>
      </c>
      <c r="G22" s="236"/>
      <c r="H22" s="236">
        <v>0</v>
      </c>
      <c r="I22" s="236"/>
      <c r="J22" s="236">
        <f>'PL 3M'!H64</f>
        <v>899737</v>
      </c>
      <c r="K22" s="236"/>
      <c r="L22" s="236">
        <v>0</v>
      </c>
      <c r="M22" s="236"/>
      <c r="N22" s="106">
        <f>SUM(J22:L22)</f>
        <v>899737</v>
      </c>
      <c r="O22" s="236"/>
      <c r="P22" s="90">
        <f>SUM(B22:L22)</f>
        <v>899737</v>
      </c>
    </row>
    <row r="23" spans="1:16" ht="20.25" customHeight="1" x14ac:dyDescent="0.25">
      <c r="A23" s="24" t="s">
        <v>171</v>
      </c>
      <c r="B23" s="148">
        <f>SUM(B21:B22)</f>
        <v>0</v>
      </c>
      <c r="C23" s="151"/>
      <c r="D23" s="148">
        <f>SUM(D21:D22)</f>
        <v>0</v>
      </c>
      <c r="E23" s="151"/>
      <c r="F23" s="148">
        <f>SUM(F21:F22)</f>
        <v>0</v>
      </c>
      <c r="G23" s="151"/>
      <c r="H23" s="148">
        <f>SUM(H21:H22)</f>
        <v>28357</v>
      </c>
      <c r="I23" s="151"/>
      <c r="J23" s="148">
        <f>SUM(J21:J22)</f>
        <v>899737</v>
      </c>
      <c r="K23" s="151"/>
      <c r="L23" s="148">
        <f>SUM(L21:L22)</f>
        <v>0</v>
      </c>
      <c r="M23" s="235"/>
      <c r="N23" s="148">
        <f>SUM(N21:N22)</f>
        <v>899737</v>
      </c>
      <c r="O23" s="151"/>
      <c r="P23" s="148">
        <f>SUM(P21:P22)</f>
        <v>928094</v>
      </c>
    </row>
    <row r="24" spans="1:16" ht="20.25" customHeight="1" thickBot="1" x14ac:dyDescent="0.3">
      <c r="A24" s="43" t="s">
        <v>166</v>
      </c>
      <c r="B24" s="223">
        <f>B19+B23</f>
        <v>201600</v>
      </c>
      <c r="C24" s="25"/>
      <c r="D24" s="223">
        <f>D19+D23</f>
        <v>20160</v>
      </c>
      <c r="E24" s="25"/>
      <c r="F24" s="223">
        <f>F19+F23</f>
        <v>2500000</v>
      </c>
      <c r="G24" s="25"/>
      <c r="H24" s="223">
        <f>H19+H23</f>
        <v>7321978</v>
      </c>
      <c r="I24" s="25"/>
      <c r="J24" s="223">
        <f>J19+J23</f>
        <v>4621309</v>
      </c>
      <c r="K24" s="25"/>
      <c r="L24" s="223">
        <f>L19+L23</f>
        <v>9438</v>
      </c>
      <c r="M24" s="27"/>
      <c r="N24" s="223">
        <f>N19+N23</f>
        <v>4630747</v>
      </c>
      <c r="O24" s="25"/>
      <c r="P24" s="223">
        <f>P19+P23</f>
        <v>14674485</v>
      </c>
    </row>
    <row r="25" spans="1:16" ht="20.25" customHeight="1" thickTop="1" x14ac:dyDescent="0.25"/>
    <row r="28" spans="1:16" ht="20.25" customHeight="1" x14ac:dyDescent="0.25">
      <c r="H28" s="127">
        <f>H24-'BS 2-3'!H66</f>
        <v>0</v>
      </c>
      <c r="N28" s="127">
        <f>N24-'BS 2-3'!H67</f>
        <v>0</v>
      </c>
      <c r="P28" s="92">
        <f>P24-'BS 2-3'!H68</f>
        <v>0</v>
      </c>
    </row>
  </sheetData>
  <mergeCells count="4">
    <mergeCell ref="B3:P3"/>
    <mergeCell ref="B9:P9"/>
    <mergeCell ref="D4:H4"/>
    <mergeCell ref="J4:N4"/>
  </mergeCells>
  <phoneticPr fontId="5" type="noConversion"/>
  <pageMargins left="0.8" right="0.5" top="0.48" bottom="0.5" header="0.5" footer="0.5"/>
  <pageSetup paperSize="9" scale="70" firstPageNumber="7" fitToWidth="0" fitToHeight="0" orientation="landscape" useFirstPageNumber="1" r:id="rId1"/>
  <headerFooter alignWithMargins="0">
    <oddFooter>&amp;L  The accompanying notes form an integral part of the interim financial statements.
 &amp;C
&amp;P</oddFooter>
  </headerFooter>
  <ignoredErrors>
    <ignoredError sqref="N20:P23 N12:O15 N17:O18 O16" formula="1"/>
    <ignoredError sqref="P12:P15 P17:P18" formula="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Q36"/>
  <sheetViews>
    <sheetView view="pageBreakPreview" zoomScale="80" zoomScaleNormal="100" zoomScaleSheetLayoutView="80" workbookViewId="0">
      <selection activeCell="H48" sqref="H48"/>
    </sheetView>
  </sheetViews>
  <sheetFormatPr defaultColWidth="9.21875" defaultRowHeight="20.25" customHeight="1" x14ac:dyDescent="0.25"/>
  <cols>
    <col min="1" max="1" width="52.88671875" style="1" customWidth="1"/>
    <col min="2" max="2" width="6.21875" style="1" customWidth="1"/>
    <col min="3" max="3" width="16.88671875" style="56" customWidth="1"/>
    <col min="4" max="4" width="1" style="56" customWidth="1"/>
    <col min="5" max="5" width="16.88671875" style="56" customWidth="1"/>
    <col min="6" max="6" width="1" style="56" customWidth="1"/>
    <col min="7" max="7" width="15.88671875" style="56" customWidth="1"/>
    <col min="8" max="8" width="1" style="56" customWidth="1"/>
    <col min="9" max="9" width="15.6640625" style="56" customWidth="1"/>
    <col min="10" max="10" width="14.77734375" style="106" bestFit="1" customWidth="1"/>
    <col min="11" max="11" width="1" style="106" customWidth="1"/>
    <col min="12" max="12" width="16.21875" style="106" customWidth="1"/>
    <col min="13" max="13" width="1" style="106" customWidth="1"/>
    <col min="14" max="14" width="13.5546875" style="106" bestFit="1" customWidth="1"/>
    <col min="15" max="15" width="1" style="106" customWidth="1"/>
    <col min="16" max="16" width="15.21875" style="106" bestFit="1" customWidth="1"/>
    <col min="17" max="17" width="9.21875" style="47"/>
    <col min="18" max="16384" width="9.21875" style="1"/>
  </cols>
  <sheetData>
    <row r="1" spans="1:17" ht="20.25" customHeight="1" x14ac:dyDescent="0.25">
      <c r="A1" s="16" t="s">
        <v>57</v>
      </c>
    </row>
    <row r="2" spans="1:17" ht="20.25" customHeight="1" x14ac:dyDescent="0.25">
      <c r="A2" s="116" t="s">
        <v>55</v>
      </c>
    </row>
    <row r="3" spans="1:17" ht="12.6" customHeight="1" x14ac:dyDescent="0.25">
      <c r="A3" s="5"/>
      <c r="C3" s="58"/>
      <c r="D3" s="58"/>
      <c r="E3" s="58"/>
      <c r="F3" s="58"/>
      <c r="G3" s="49"/>
      <c r="H3" s="58"/>
      <c r="I3" s="70"/>
      <c r="J3" s="49"/>
      <c r="K3" s="49"/>
      <c r="L3" s="49"/>
      <c r="M3" s="49"/>
      <c r="N3" s="49"/>
      <c r="O3" s="49"/>
      <c r="P3" s="49"/>
    </row>
    <row r="4" spans="1:17" ht="20.25" customHeight="1" x14ac:dyDescent="0.25">
      <c r="A4" s="116"/>
      <c r="B4" s="3"/>
      <c r="C4" s="255" t="s">
        <v>60</v>
      </c>
      <c r="D4" s="255"/>
      <c r="E4" s="255"/>
      <c r="F4" s="60"/>
      <c r="G4" s="242" t="s">
        <v>76</v>
      </c>
      <c r="H4" s="242"/>
      <c r="I4" s="242"/>
      <c r="J4" s="255"/>
      <c r="K4" s="255"/>
      <c r="L4" s="255"/>
      <c r="M4" s="87"/>
      <c r="N4" s="255"/>
      <c r="O4" s="255"/>
      <c r="P4" s="255"/>
    </row>
    <row r="5" spans="1:17" ht="20.25" customHeight="1" x14ac:dyDescent="0.25">
      <c r="A5" s="6"/>
      <c r="B5" s="3"/>
      <c r="C5" s="255" t="s">
        <v>61</v>
      </c>
      <c r="D5" s="255"/>
      <c r="E5" s="255"/>
      <c r="F5" s="60"/>
      <c r="G5" s="242" t="s">
        <v>77</v>
      </c>
      <c r="H5" s="242"/>
      <c r="I5" s="242"/>
      <c r="J5" s="255"/>
      <c r="K5" s="255"/>
      <c r="L5" s="255"/>
      <c r="M5" s="87"/>
      <c r="N5" s="255"/>
      <c r="O5" s="255"/>
      <c r="P5" s="255"/>
    </row>
    <row r="6" spans="1:17" ht="20.25" customHeight="1" x14ac:dyDescent="0.25">
      <c r="A6" s="6"/>
      <c r="B6" s="3"/>
      <c r="C6" s="257" t="s">
        <v>51</v>
      </c>
      <c r="D6" s="257"/>
      <c r="E6" s="257"/>
      <c r="F6" s="60"/>
      <c r="G6" s="257" t="s">
        <v>51</v>
      </c>
      <c r="H6" s="257"/>
      <c r="I6" s="257"/>
      <c r="J6" s="259"/>
      <c r="K6" s="259"/>
      <c r="L6" s="259"/>
      <c r="M6" s="87"/>
      <c r="N6" s="259"/>
      <c r="O6" s="259"/>
      <c r="P6" s="259"/>
    </row>
    <row r="7" spans="1:17" ht="20.25" customHeight="1" x14ac:dyDescent="0.25">
      <c r="A7" s="6"/>
      <c r="B7" s="3"/>
      <c r="C7" s="258" t="s">
        <v>58</v>
      </c>
      <c r="D7" s="258"/>
      <c r="E7" s="258"/>
      <c r="F7" s="60"/>
      <c r="G7" s="258" t="s">
        <v>58</v>
      </c>
      <c r="H7" s="258"/>
      <c r="I7" s="258"/>
      <c r="J7" s="22"/>
      <c r="K7" s="22"/>
      <c r="L7" s="22"/>
      <c r="M7" s="87"/>
      <c r="N7" s="22"/>
      <c r="O7" s="22"/>
      <c r="P7" s="22"/>
    </row>
    <row r="8" spans="1:17" ht="20.25" customHeight="1" x14ac:dyDescent="0.25">
      <c r="A8" s="6"/>
      <c r="B8" s="225" t="s">
        <v>6</v>
      </c>
      <c r="C8" s="117">
        <v>2024</v>
      </c>
      <c r="D8" s="117"/>
      <c r="E8" s="117">
        <v>2023</v>
      </c>
      <c r="F8" s="117"/>
      <c r="G8" s="117">
        <v>2024</v>
      </c>
      <c r="H8" s="117"/>
      <c r="I8" s="117">
        <v>2023</v>
      </c>
      <c r="J8" s="57"/>
      <c r="K8" s="57"/>
      <c r="L8" s="57"/>
      <c r="M8" s="57"/>
      <c r="N8" s="57"/>
      <c r="O8" s="57"/>
      <c r="P8" s="57"/>
    </row>
    <row r="9" spans="1:17" ht="20.25" customHeight="1" x14ac:dyDescent="0.25">
      <c r="A9" s="6"/>
      <c r="B9" s="3"/>
      <c r="C9" s="256" t="s">
        <v>44</v>
      </c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</row>
    <row r="10" spans="1:17" ht="20.25" customHeight="1" x14ac:dyDescent="0.25">
      <c r="A10" s="8" t="s">
        <v>9</v>
      </c>
      <c r="B10" s="118"/>
    </row>
    <row r="11" spans="1:17" ht="20.25" customHeight="1" x14ac:dyDescent="0.25">
      <c r="A11" s="5" t="s">
        <v>125</v>
      </c>
      <c r="C11" s="58">
        <f>'PL 3M'!D32</f>
        <v>773405</v>
      </c>
      <c r="D11" s="58">
        <v>0</v>
      </c>
      <c r="E11" s="58">
        <f>'PL 3M'!F32</f>
        <v>508281</v>
      </c>
      <c r="F11" s="58"/>
      <c r="G11" s="58">
        <f>'PL 3M'!H32</f>
        <v>28357</v>
      </c>
      <c r="H11" s="58"/>
      <c r="I11" s="58">
        <f>'PL 3M'!J32</f>
        <v>-126718</v>
      </c>
      <c r="J11" s="49"/>
      <c r="K11" s="49"/>
      <c r="L11" s="49"/>
      <c r="M11" s="49"/>
      <c r="N11" s="49"/>
      <c r="O11" s="49"/>
      <c r="P11" s="49"/>
    </row>
    <row r="12" spans="1:17" ht="20.25" customHeight="1" x14ac:dyDescent="0.25">
      <c r="A12" s="41" t="s">
        <v>142</v>
      </c>
      <c r="C12" s="58"/>
      <c r="D12" s="58"/>
      <c r="E12" s="58"/>
      <c r="F12" s="58"/>
      <c r="G12" s="58"/>
      <c r="H12" s="58"/>
      <c r="I12" s="58"/>
      <c r="J12" s="49"/>
      <c r="K12" s="49"/>
      <c r="L12" s="49"/>
      <c r="M12" s="49"/>
      <c r="N12" s="49"/>
      <c r="O12" s="49"/>
      <c r="P12" s="49"/>
    </row>
    <row r="13" spans="1:17" ht="20.25" customHeight="1" x14ac:dyDescent="0.25">
      <c r="A13" s="63" t="s">
        <v>187</v>
      </c>
      <c r="C13" s="58">
        <f>-'PL 3M'!D31</f>
        <v>6394</v>
      </c>
      <c r="D13" s="58"/>
      <c r="E13" s="58">
        <f>-'PL 3M'!F31</f>
        <v>-28859</v>
      </c>
      <c r="F13" s="58"/>
      <c r="G13" s="58">
        <f>-'PL 3M'!H31</f>
        <v>6394</v>
      </c>
      <c r="H13" s="58"/>
      <c r="I13" s="58">
        <f>-'PL 3M'!J31</f>
        <v>-28859</v>
      </c>
      <c r="J13" s="49"/>
      <c r="K13" s="49"/>
      <c r="L13" s="49"/>
      <c r="M13" s="49"/>
      <c r="N13" s="49"/>
      <c r="O13" s="49"/>
      <c r="P13" s="49"/>
      <c r="Q13" s="1"/>
    </row>
    <row r="14" spans="1:17" ht="20.25" customHeight="1" x14ac:dyDescent="0.25">
      <c r="A14" s="11" t="s">
        <v>88</v>
      </c>
      <c r="C14" s="58">
        <f>G14</f>
        <v>609</v>
      </c>
      <c r="D14" s="47"/>
      <c r="E14" s="58">
        <v>404</v>
      </c>
      <c r="F14" s="109"/>
      <c r="G14" s="70">
        <v>609</v>
      </c>
      <c r="H14" s="109"/>
      <c r="I14" s="58">
        <v>404</v>
      </c>
      <c r="J14" s="49"/>
      <c r="K14" s="49"/>
      <c r="L14" s="49"/>
      <c r="M14" s="49"/>
      <c r="N14" s="48"/>
      <c r="O14" s="49"/>
      <c r="P14" s="48"/>
      <c r="Q14" s="1"/>
    </row>
    <row r="15" spans="1:17" ht="20.25" customHeight="1" x14ac:dyDescent="0.25">
      <c r="A15" s="11" t="s">
        <v>12</v>
      </c>
      <c r="C15" s="58">
        <f>G15</f>
        <v>84715</v>
      </c>
      <c r="D15" s="58"/>
      <c r="E15" s="58">
        <v>93203</v>
      </c>
      <c r="F15" s="58"/>
      <c r="G15" s="58">
        <v>84715</v>
      </c>
      <c r="H15" s="58"/>
      <c r="I15" s="58">
        <v>93203</v>
      </c>
      <c r="J15" s="49"/>
      <c r="K15" s="49"/>
      <c r="L15" s="49"/>
      <c r="M15" s="49"/>
      <c r="N15" s="49"/>
      <c r="O15" s="49"/>
      <c r="P15" s="49"/>
      <c r="Q15" s="1"/>
    </row>
    <row r="16" spans="1:17" ht="20.25" customHeight="1" x14ac:dyDescent="0.25">
      <c r="A16" s="11" t="s">
        <v>185</v>
      </c>
      <c r="C16" s="58">
        <f>-'PL 3M'!D28</f>
        <v>-745661</v>
      </c>
      <c r="D16" s="58"/>
      <c r="E16" s="58">
        <v>-635612</v>
      </c>
      <c r="F16" s="58"/>
      <c r="G16" s="58">
        <v>0</v>
      </c>
      <c r="H16" s="58"/>
      <c r="I16" s="58">
        <v>0</v>
      </c>
      <c r="J16" s="49"/>
      <c r="K16" s="49"/>
      <c r="L16" s="48"/>
      <c r="M16" s="49"/>
      <c r="N16" s="49"/>
      <c r="O16" s="49"/>
      <c r="P16" s="49"/>
      <c r="Q16" s="1"/>
    </row>
    <row r="17" spans="1:17" ht="20.25" customHeight="1" x14ac:dyDescent="0.25">
      <c r="A17" s="11" t="s">
        <v>186</v>
      </c>
      <c r="C17" s="58">
        <f>G17</f>
        <v>-946</v>
      </c>
      <c r="D17" s="58"/>
      <c r="E17" s="58">
        <v>6013</v>
      </c>
      <c r="F17" s="58"/>
      <c r="G17" s="58">
        <v>-946</v>
      </c>
      <c r="H17" s="58"/>
      <c r="I17" s="58">
        <v>6013</v>
      </c>
      <c r="J17" s="49"/>
      <c r="K17" s="49"/>
      <c r="L17" s="49"/>
      <c r="M17" s="49"/>
      <c r="N17" s="49"/>
      <c r="O17" s="49"/>
      <c r="P17" s="49"/>
      <c r="Q17" s="1"/>
    </row>
    <row r="18" spans="1:17" ht="20.25" customHeight="1" x14ac:dyDescent="0.25">
      <c r="A18" s="11" t="s">
        <v>160</v>
      </c>
      <c r="C18" s="58">
        <f t="shared" ref="C18:C24" si="0">G18</f>
        <v>14732</v>
      </c>
      <c r="D18" s="58"/>
      <c r="E18" s="58">
        <v>-45943</v>
      </c>
      <c r="F18" s="58"/>
      <c r="G18" s="56">
        <v>14732</v>
      </c>
      <c r="H18" s="58"/>
      <c r="I18" s="58">
        <v>-45943</v>
      </c>
      <c r="J18" s="49"/>
      <c r="K18" s="49"/>
      <c r="L18" s="48"/>
      <c r="M18" s="49"/>
      <c r="N18" s="49"/>
      <c r="O18" s="49"/>
      <c r="P18" s="49"/>
      <c r="Q18" s="1"/>
    </row>
    <row r="19" spans="1:17" ht="20.25" customHeight="1" x14ac:dyDescent="0.25">
      <c r="A19" s="11" t="s">
        <v>83</v>
      </c>
      <c r="C19" s="58">
        <f t="shared" si="0"/>
        <v>4743</v>
      </c>
      <c r="D19" s="58"/>
      <c r="E19" s="58">
        <v>4761</v>
      </c>
      <c r="F19" s="58"/>
      <c r="G19" s="56">
        <v>4743</v>
      </c>
      <c r="H19" s="58"/>
      <c r="I19" s="58">
        <v>4761</v>
      </c>
      <c r="J19" s="49"/>
      <c r="K19" s="49"/>
      <c r="L19" s="49"/>
      <c r="M19" s="49"/>
      <c r="N19" s="48"/>
      <c r="O19" s="49"/>
      <c r="P19" s="48"/>
      <c r="Q19" s="1"/>
    </row>
    <row r="20" spans="1:17" ht="20.25" customHeight="1" x14ac:dyDescent="0.25">
      <c r="A20" s="11" t="s">
        <v>157</v>
      </c>
      <c r="C20" s="58">
        <f t="shared" si="0"/>
        <v>0</v>
      </c>
      <c r="D20" s="58"/>
      <c r="E20" s="58">
        <f>I20</f>
        <v>17900</v>
      </c>
      <c r="F20" s="58"/>
      <c r="G20" s="56">
        <v>0</v>
      </c>
      <c r="H20" s="58"/>
      <c r="I20" s="58">
        <v>17900</v>
      </c>
      <c r="J20" s="49"/>
      <c r="K20" s="49"/>
      <c r="L20" s="49"/>
      <c r="M20" s="49"/>
      <c r="N20" s="48"/>
      <c r="O20" s="49"/>
      <c r="P20" s="48"/>
      <c r="Q20" s="1"/>
    </row>
    <row r="21" spans="1:17" ht="20.25" customHeight="1" x14ac:dyDescent="0.25">
      <c r="A21" s="11" t="s">
        <v>63</v>
      </c>
      <c r="B21" s="225" t="s">
        <v>175</v>
      </c>
      <c r="C21" s="58">
        <v>0</v>
      </c>
      <c r="D21" s="58"/>
      <c r="E21" s="58">
        <v>0</v>
      </c>
      <c r="F21" s="58"/>
      <c r="G21" s="70">
        <v>-613</v>
      </c>
      <c r="H21" s="58"/>
      <c r="I21" s="58">
        <v>-613</v>
      </c>
      <c r="J21" s="49"/>
      <c r="K21" s="49"/>
      <c r="L21" s="49"/>
      <c r="M21" s="49"/>
      <c r="N21" s="48"/>
      <c r="O21" s="49"/>
      <c r="P21" s="49"/>
      <c r="Q21" s="1"/>
    </row>
    <row r="22" spans="1:17" ht="20.25" customHeight="1" x14ac:dyDescent="0.25">
      <c r="A22" s="11" t="s">
        <v>169</v>
      </c>
      <c r="C22" s="58">
        <f t="shared" si="0"/>
        <v>179</v>
      </c>
      <c r="D22" s="58"/>
      <c r="E22" s="56">
        <v>-214</v>
      </c>
      <c r="F22" s="58"/>
      <c r="G22" s="70">
        <v>179</v>
      </c>
      <c r="H22" s="58"/>
      <c r="I22" s="58">
        <v>-214</v>
      </c>
      <c r="J22" s="49"/>
      <c r="K22" s="49"/>
      <c r="L22" s="49"/>
      <c r="M22" s="49"/>
      <c r="N22" s="48"/>
      <c r="O22" s="49"/>
      <c r="P22" s="49"/>
      <c r="Q22" s="1"/>
    </row>
    <row r="23" spans="1:17" ht="20.25" customHeight="1" x14ac:dyDescent="0.25">
      <c r="A23" s="11" t="s">
        <v>161</v>
      </c>
      <c r="C23" s="58">
        <f t="shared" si="0"/>
        <v>-6408</v>
      </c>
      <c r="D23" s="58"/>
      <c r="E23" s="58">
        <v>0</v>
      </c>
      <c r="F23" s="58"/>
      <c r="G23" s="70">
        <v>-6408</v>
      </c>
      <c r="H23" s="58"/>
      <c r="I23" s="58">
        <v>0</v>
      </c>
      <c r="J23" s="49"/>
      <c r="K23" s="49"/>
      <c r="L23" s="49"/>
      <c r="M23" s="49"/>
      <c r="N23" s="48"/>
      <c r="O23" s="49"/>
      <c r="P23" s="49"/>
      <c r="Q23" s="1"/>
    </row>
    <row r="24" spans="1:17" ht="20.25" customHeight="1" x14ac:dyDescent="0.25">
      <c r="A24" s="11" t="s">
        <v>15</v>
      </c>
      <c r="C24" s="58">
        <f t="shared" si="0"/>
        <v>-906</v>
      </c>
      <c r="D24" s="58"/>
      <c r="E24" s="58">
        <v>-675</v>
      </c>
      <c r="F24" s="58"/>
      <c r="G24" s="48">
        <v>-906</v>
      </c>
      <c r="H24" s="58"/>
      <c r="I24" s="58">
        <v>-675</v>
      </c>
      <c r="J24" s="49"/>
      <c r="K24" s="49"/>
      <c r="L24" s="49"/>
      <c r="M24" s="49"/>
      <c r="N24" s="48"/>
      <c r="O24" s="49"/>
      <c r="P24" s="49"/>
      <c r="Q24" s="1"/>
    </row>
    <row r="25" spans="1:17" ht="20.25" customHeight="1" x14ac:dyDescent="0.25">
      <c r="A25" s="11"/>
      <c r="C25" s="142">
        <f>SUM(C11:C24)</f>
        <v>130856</v>
      </c>
      <c r="D25" s="58"/>
      <c r="E25" s="142">
        <f>SUM(E11:E24)</f>
        <v>-80741</v>
      </c>
      <c r="F25" s="58"/>
      <c r="G25" s="142">
        <f>SUM(G11:G24)</f>
        <v>130856</v>
      </c>
      <c r="H25" s="58"/>
      <c r="I25" s="142">
        <f>SUM(I11:I24)</f>
        <v>-80741</v>
      </c>
      <c r="J25" s="49"/>
      <c r="K25" s="49"/>
      <c r="L25" s="49"/>
      <c r="M25" s="49"/>
      <c r="N25" s="49"/>
      <c r="O25" s="49"/>
      <c r="P25" s="49"/>
      <c r="Q25" s="1"/>
    </row>
    <row r="26" spans="1:17" ht="20.25" customHeight="1" x14ac:dyDescent="0.25">
      <c r="A26" s="41" t="s">
        <v>13</v>
      </c>
      <c r="C26" s="58"/>
      <c r="D26" s="58"/>
      <c r="E26" s="58"/>
      <c r="F26" s="58"/>
      <c r="G26" s="58"/>
      <c r="H26" s="58"/>
      <c r="I26" s="58"/>
      <c r="J26" s="49"/>
      <c r="K26" s="49"/>
      <c r="L26" s="49"/>
      <c r="M26" s="49"/>
      <c r="N26" s="49"/>
      <c r="O26" s="49"/>
      <c r="P26" s="49"/>
      <c r="Q26" s="1"/>
    </row>
    <row r="27" spans="1:17" ht="20.25" customHeight="1" x14ac:dyDescent="0.25">
      <c r="A27" s="11" t="s">
        <v>46</v>
      </c>
      <c r="C27" s="58">
        <f>G27</f>
        <v>-36567</v>
      </c>
      <c r="D27" s="58"/>
      <c r="E27" s="58">
        <v>-145030</v>
      </c>
      <c r="F27" s="58"/>
      <c r="G27" s="58">
        <v>-36567</v>
      </c>
      <c r="H27" s="58"/>
      <c r="I27" s="58">
        <v>-145030</v>
      </c>
      <c r="J27" s="49"/>
      <c r="K27" s="49"/>
      <c r="L27" s="49"/>
      <c r="M27" s="49"/>
      <c r="N27" s="49"/>
      <c r="O27" s="49"/>
      <c r="P27" s="49"/>
      <c r="Q27" s="1"/>
    </row>
    <row r="28" spans="1:17" ht="20.25" customHeight="1" x14ac:dyDescent="0.25">
      <c r="A28" s="1" t="s">
        <v>0</v>
      </c>
      <c r="C28" s="58">
        <f t="shared" ref="C28:C33" si="1">G28</f>
        <v>-503463</v>
      </c>
      <c r="D28" s="58"/>
      <c r="E28" s="58">
        <v>216205</v>
      </c>
      <c r="F28" s="58"/>
      <c r="G28" s="58">
        <v>-503463</v>
      </c>
      <c r="H28" s="58"/>
      <c r="I28" s="58">
        <v>216205</v>
      </c>
      <c r="J28" s="49"/>
      <c r="K28" s="49"/>
      <c r="L28" s="49"/>
      <c r="M28" s="49"/>
      <c r="N28" s="49"/>
      <c r="O28" s="49"/>
      <c r="P28" s="87"/>
      <c r="Q28" s="1"/>
    </row>
    <row r="29" spans="1:17" ht="20.25" customHeight="1" x14ac:dyDescent="0.25">
      <c r="A29" s="9" t="s">
        <v>56</v>
      </c>
      <c r="C29" s="58">
        <f t="shared" si="1"/>
        <v>-64940</v>
      </c>
      <c r="D29" s="58"/>
      <c r="E29" s="58">
        <v>-27145</v>
      </c>
      <c r="F29" s="58"/>
      <c r="G29" s="58">
        <v>-64940</v>
      </c>
      <c r="H29" s="58"/>
      <c r="I29" s="58">
        <v>-27145</v>
      </c>
      <c r="J29" s="49"/>
      <c r="K29" s="49"/>
      <c r="L29" s="49"/>
      <c r="M29" s="49"/>
      <c r="N29" s="49"/>
      <c r="O29" s="49"/>
      <c r="P29" s="87"/>
      <c r="Q29" s="1"/>
    </row>
    <row r="30" spans="1:17" ht="20.25" customHeight="1" x14ac:dyDescent="0.25">
      <c r="A30" s="9" t="s">
        <v>1</v>
      </c>
      <c r="C30" s="58">
        <f t="shared" si="1"/>
        <v>-66</v>
      </c>
      <c r="D30" s="58"/>
      <c r="E30" s="58">
        <v>29</v>
      </c>
      <c r="F30" s="58"/>
      <c r="G30" s="58">
        <v>-66</v>
      </c>
      <c r="H30" s="58"/>
      <c r="I30" s="58">
        <v>29</v>
      </c>
      <c r="J30" s="49"/>
      <c r="K30" s="49"/>
      <c r="L30" s="49"/>
      <c r="M30" s="49"/>
      <c r="N30" s="49"/>
      <c r="O30" s="49"/>
      <c r="P30" s="49"/>
      <c r="Q30" s="1"/>
    </row>
    <row r="31" spans="1:17" ht="20.25" customHeight="1" x14ac:dyDescent="0.25">
      <c r="A31" s="11" t="s">
        <v>47</v>
      </c>
      <c r="C31" s="58">
        <f t="shared" si="1"/>
        <v>763147</v>
      </c>
      <c r="D31" s="58"/>
      <c r="E31" s="58">
        <v>262509</v>
      </c>
      <c r="F31" s="58"/>
      <c r="G31" s="60">
        <v>763147</v>
      </c>
      <c r="H31" s="58"/>
      <c r="I31" s="60">
        <v>262509</v>
      </c>
      <c r="J31" s="49"/>
      <c r="K31" s="49"/>
      <c r="L31" s="87"/>
      <c r="M31" s="49"/>
      <c r="N31" s="87"/>
      <c r="O31" s="49"/>
      <c r="P31" s="87"/>
      <c r="Q31" s="1"/>
    </row>
    <row r="32" spans="1:17" ht="20.25" customHeight="1" x14ac:dyDescent="0.25">
      <c r="A32" s="11" t="s">
        <v>38</v>
      </c>
      <c r="C32" s="58">
        <f t="shared" si="1"/>
        <v>-16404</v>
      </c>
      <c r="D32" s="49"/>
      <c r="E32" s="58">
        <v>-26036</v>
      </c>
      <c r="F32" s="49"/>
      <c r="G32" s="49">
        <v>-16404</v>
      </c>
      <c r="H32" s="49"/>
      <c r="I32" s="49">
        <v>-26036</v>
      </c>
      <c r="J32" s="49"/>
      <c r="K32" s="49"/>
      <c r="L32" s="49"/>
      <c r="M32" s="49"/>
      <c r="N32" s="49"/>
      <c r="O32" s="49"/>
      <c r="P32" s="49"/>
      <c r="Q32" s="1"/>
    </row>
    <row r="33" spans="1:17" ht="20.25" customHeight="1" x14ac:dyDescent="0.25">
      <c r="A33" s="11" t="s">
        <v>145</v>
      </c>
      <c r="C33" s="49">
        <f t="shared" si="1"/>
        <v>-1420</v>
      </c>
      <c r="D33" s="49"/>
      <c r="E33" s="49">
        <v>-3170</v>
      </c>
      <c r="F33" s="49"/>
      <c r="G33" s="49">
        <v>-1420</v>
      </c>
      <c r="H33" s="49"/>
      <c r="I33" s="49">
        <v>-3170</v>
      </c>
      <c r="J33" s="49"/>
      <c r="K33" s="49"/>
      <c r="L33" s="49"/>
      <c r="M33" s="49"/>
      <c r="N33" s="49"/>
      <c r="O33" s="49"/>
      <c r="P33" s="49"/>
      <c r="Q33" s="1"/>
    </row>
    <row r="34" spans="1:17" ht="20.25" customHeight="1" x14ac:dyDescent="0.25">
      <c r="A34" s="6" t="s">
        <v>182</v>
      </c>
      <c r="C34" s="19">
        <f>SUM(C25:C33)</f>
        <v>271143</v>
      </c>
      <c r="D34" s="49"/>
      <c r="E34" s="19">
        <f>SUM(E25:E33)</f>
        <v>196621</v>
      </c>
      <c r="F34" s="49"/>
      <c r="G34" s="19">
        <f>SUM(G25:G33)</f>
        <v>271143</v>
      </c>
      <c r="H34" s="49"/>
      <c r="I34" s="19">
        <f>SUM(I25:I33)</f>
        <v>196621</v>
      </c>
      <c r="J34" s="49"/>
      <c r="K34" s="49"/>
      <c r="L34" s="49"/>
      <c r="M34" s="49"/>
      <c r="N34" s="49"/>
      <c r="O34" s="49"/>
      <c r="P34" s="49"/>
      <c r="Q34" s="1"/>
    </row>
    <row r="35" spans="1:17" ht="12.6" customHeight="1" x14ac:dyDescent="0.25">
      <c r="A35" s="6"/>
      <c r="C35" s="21"/>
      <c r="D35" s="61"/>
      <c r="E35" s="21"/>
      <c r="F35" s="21"/>
      <c r="G35" s="21"/>
      <c r="H35" s="61"/>
      <c r="I35" s="21"/>
      <c r="J35" s="21"/>
      <c r="K35" s="21"/>
      <c r="L35" s="21"/>
      <c r="M35" s="21"/>
      <c r="N35" s="21"/>
      <c r="O35" s="21"/>
      <c r="P35" s="21"/>
      <c r="Q35" s="1"/>
    </row>
    <row r="36" spans="1:17" ht="20.25" customHeight="1" x14ac:dyDescent="0.25">
      <c r="Q36" s="1"/>
    </row>
  </sheetData>
  <mergeCells count="16">
    <mergeCell ref="J9:P9"/>
    <mergeCell ref="J4:L4"/>
    <mergeCell ref="N4:P4"/>
    <mergeCell ref="J5:L5"/>
    <mergeCell ref="N5:P5"/>
    <mergeCell ref="J6:L6"/>
    <mergeCell ref="N6:P6"/>
    <mergeCell ref="C4:E4"/>
    <mergeCell ref="G4:I4"/>
    <mergeCell ref="C5:E5"/>
    <mergeCell ref="G5:I5"/>
    <mergeCell ref="C9:I9"/>
    <mergeCell ref="C6:E6"/>
    <mergeCell ref="G6:I6"/>
    <mergeCell ref="C7:E7"/>
    <mergeCell ref="G7:I7"/>
  </mergeCells>
  <phoneticPr fontId="5" type="noConversion"/>
  <pageMargins left="0.7" right="0.45" top="0.48" bottom="0.5" header="0.5" footer="0.5"/>
  <pageSetup paperSize="9" scale="72" firstPageNumber="8" fitToWidth="0" fitToHeight="0" orientation="portrait" useFirstPageNumber="1" r:id="rId1"/>
  <headerFooter alignWithMargins="0">
    <oddFooter xml:space="preserve">&amp;LThe accompanying notes form an integral part of the interim financial statements. 
&amp;C
&amp;P&amp;R
</oddFooter>
  </headerFooter>
  <ignoredErrors>
    <ignoredError sqref="C34 C16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DA5AA-5D62-4DAB-B9E9-349DA55B74DE}">
  <sheetPr>
    <tabColor theme="8" tint="-0.249977111117893"/>
  </sheetPr>
  <dimension ref="A1:Q32"/>
  <sheetViews>
    <sheetView view="pageBreakPreview" zoomScale="80" zoomScaleNormal="100" zoomScaleSheetLayoutView="80" workbookViewId="0">
      <selection activeCell="H48" sqref="H48"/>
    </sheetView>
  </sheetViews>
  <sheetFormatPr defaultColWidth="9.21875" defaultRowHeight="20.25" customHeight="1" x14ac:dyDescent="0.25"/>
  <cols>
    <col min="1" max="1" width="49.88671875" style="1" customWidth="1"/>
    <col min="2" max="2" width="6.21875" style="1" customWidth="1"/>
    <col min="3" max="3" width="16.88671875" style="56" customWidth="1"/>
    <col min="4" max="4" width="1" style="56" customWidth="1"/>
    <col min="5" max="5" width="16.88671875" style="56" customWidth="1"/>
    <col min="6" max="6" width="1" style="56" customWidth="1"/>
    <col min="7" max="7" width="15.88671875" style="56" customWidth="1"/>
    <col min="8" max="8" width="1" style="56" customWidth="1"/>
    <col min="9" max="9" width="15.6640625" style="56" customWidth="1"/>
    <col min="10" max="10" width="14.77734375" style="106" bestFit="1" customWidth="1"/>
    <col min="11" max="11" width="1" style="106" customWidth="1"/>
    <col min="12" max="12" width="16.21875" style="106" customWidth="1"/>
    <col min="13" max="13" width="1" style="106" customWidth="1"/>
    <col min="14" max="14" width="13.5546875" style="106" bestFit="1" customWidth="1"/>
    <col min="15" max="15" width="1" style="106" customWidth="1"/>
    <col min="16" max="16" width="15.21875" style="106" bestFit="1" customWidth="1"/>
    <col min="17" max="17" width="9.21875" style="47"/>
    <col min="18" max="16384" width="9.21875" style="1"/>
  </cols>
  <sheetData>
    <row r="1" spans="1:17" ht="20.25" customHeight="1" x14ac:dyDescent="0.25">
      <c r="A1" s="16" t="s">
        <v>57</v>
      </c>
    </row>
    <row r="2" spans="1:17" ht="20.25" customHeight="1" x14ac:dyDescent="0.25">
      <c r="A2" s="116" t="s">
        <v>55</v>
      </c>
    </row>
    <row r="3" spans="1:17" ht="12.6" customHeight="1" x14ac:dyDescent="0.25">
      <c r="A3" s="5"/>
      <c r="C3" s="58"/>
      <c r="D3" s="58"/>
      <c r="E3" s="58"/>
      <c r="F3" s="58"/>
      <c r="G3" s="49"/>
      <c r="H3" s="58"/>
      <c r="I3" s="70"/>
      <c r="J3" s="49"/>
      <c r="K3" s="49"/>
      <c r="L3" s="49"/>
      <c r="M3" s="49"/>
      <c r="N3" s="49"/>
      <c r="O3" s="49"/>
      <c r="P3" s="49"/>
    </row>
    <row r="4" spans="1:17" ht="20.25" customHeight="1" x14ac:dyDescent="0.25">
      <c r="A4" s="116"/>
      <c r="B4" s="3"/>
      <c r="C4" s="255" t="s">
        <v>60</v>
      </c>
      <c r="D4" s="255"/>
      <c r="E4" s="255"/>
      <c r="F4" s="60"/>
      <c r="G4" s="242" t="s">
        <v>76</v>
      </c>
      <c r="H4" s="242"/>
      <c r="I4" s="242"/>
      <c r="J4" s="255"/>
      <c r="K4" s="255"/>
      <c r="L4" s="255"/>
      <c r="M4" s="87"/>
      <c r="N4" s="255"/>
      <c r="O4" s="255"/>
      <c r="P4" s="255"/>
    </row>
    <row r="5" spans="1:17" ht="20.25" customHeight="1" x14ac:dyDescent="0.25">
      <c r="A5" s="6"/>
      <c r="B5" s="3"/>
      <c r="C5" s="255" t="s">
        <v>61</v>
      </c>
      <c r="D5" s="255"/>
      <c r="E5" s="255"/>
      <c r="F5" s="60"/>
      <c r="G5" s="242" t="s">
        <v>77</v>
      </c>
      <c r="H5" s="242"/>
      <c r="I5" s="242"/>
      <c r="J5" s="255"/>
      <c r="K5" s="255"/>
      <c r="L5" s="255"/>
      <c r="M5" s="87"/>
      <c r="N5" s="255"/>
      <c r="O5" s="255"/>
      <c r="P5" s="255"/>
    </row>
    <row r="6" spans="1:17" ht="20.25" customHeight="1" x14ac:dyDescent="0.25">
      <c r="A6" s="6"/>
      <c r="B6" s="3"/>
      <c r="C6" s="257" t="s">
        <v>51</v>
      </c>
      <c r="D6" s="257"/>
      <c r="E6" s="257"/>
      <c r="F6" s="60"/>
      <c r="G6" s="257" t="s">
        <v>51</v>
      </c>
      <c r="H6" s="257"/>
      <c r="I6" s="257"/>
      <c r="J6" s="259"/>
      <c r="K6" s="259"/>
      <c r="L6" s="259"/>
      <c r="M6" s="87"/>
      <c r="N6" s="259"/>
      <c r="O6" s="259"/>
      <c r="P6" s="259"/>
    </row>
    <row r="7" spans="1:17" ht="20.25" customHeight="1" x14ac:dyDescent="0.25">
      <c r="A7" s="6"/>
      <c r="B7" s="3"/>
      <c r="C7" s="258" t="s">
        <v>58</v>
      </c>
      <c r="D7" s="258"/>
      <c r="E7" s="258"/>
      <c r="F7" s="60"/>
      <c r="G7" s="258" t="s">
        <v>58</v>
      </c>
      <c r="H7" s="258"/>
      <c r="I7" s="258"/>
      <c r="J7" s="222"/>
      <c r="K7" s="222"/>
      <c r="L7" s="222"/>
      <c r="M7" s="87"/>
      <c r="N7" s="222"/>
      <c r="O7" s="222"/>
      <c r="P7" s="222"/>
    </row>
    <row r="8" spans="1:17" ht="20.25" customHeight="1" x14ac:dyDescent="0.25">
      <c r="A8" s="6"/>
      <c r="B8" s="221" t="s">
        <v>6</v>
      </c>
      <c r="C8" s="117">
        <v>2024</v>
      </c>
      <c r="D8" s="117"/>
      <c r="E8" s="117">
        <v>2023</v>
      </c>
      <c r="F8" s="117"/>
      <c r="G8" s="117">
        <v>2024</v>
      </c>
      <c r="H8" s="117"/>
      <c r="I8" s="117">
        <v>2023</v>
      </c>
      <c r="J8" s="57"/>
      <c r="K8" s="57"/>
      <c r="L8" s="57"/>
      <c r="M8" s="57"/>
      <c r="N8" s="57"/>
      <c r="O8" s="57"/>
      <c r="P8" s="57"/>
    </row>
    <row r="9" spans="1:17" ht="20.25" customHeight="1" x14ac:dyDescent="0.25">
      <c r="A9" s="6"/>
      <c r="B9" s="3"/>
      <c r="C9" s="256" t="s">
        <v>44</v>
      </c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</row>
    <row r="10" spans="1:17" ht="20.25" customHeight="1" x14ac:dyDescent="0.25">
      <c r="A10" s="8" t="s">
        <v>10</v>
      </c>
      <c r="B10" s="11"/>
      <c r="C10" s="70"/>
      <c r="D10" s="70"/>
      <c r="E10" s="70"/>
      <c r="F10" s="70"/>
      <c r="G10" s="70"/>
      <c r="H10" s="70"/>
      <c r="I10" s="70"/>
      <c r="J10" s="48"/>
      <c r="K10" s="48"/>
      <c r="L10" s="48"/>
      <c r="M10" s="48"/>
      <c r="N10" s="48"/>
      <c r="O10" s="48"/>
      <c r="P10" s="48"/>
      <c r="Q10" s="1"/>
    </row>
    <row r="11" spans="1:17" ht="20.25" customHeight="1" x14ac:dyDescent="0.25">
      <c r="A11" s="11" t="s">
        <v>173</v>
      </c>
      <c r="B11" s="225">
        <v>4</v>
      </c>
      <c r="C11" s="70">
        <f>G11</f>
        <v>-889020</v>
      </c>
      <c r="D11" s="70"/>
      <c r="E11" s="70">
        <v>0</v>
      </c>
      <c r="F11" s="70"/>
      <c r="G11" s="70">
        <v>-889020</v>
      </c>
      <c r="H11" s="70"/>
      <c r="I11" s="70">
        <v>0</v>
      </c>
      <c r="J11" s="48"/>
      <c r="K11" s="48"/>
      <c r="L11" s="48"/>
      <c r="M11" s="48"/>
      <c r="N11" s="48"/>
      <c r="O11" s="48"/>
      <c r="P11" s="48"/>
      <c r="Q11" s="1"/>
    </row>
    <row r="12" spans="1:17" ht="20.25" customHeight="1" x14ac:dyDescent="0.25">
      <c r="A12" s="11" t="s">
        <v>158</v>
      </c>
      <c r="B12" s="11"/>
      <c r="C12" s="70">
        <f t="shared" ref="C12:C17" si="0">G12</f>
        <v>305</v>
      </c>
      <c r="D12" s="59"/>
      <c r="E12" s="185">
        <v>453</v>
      </c>
      <c r="F12" s="59"/>
      <c r="G12" s="49">
        <v>305</v>
      </c>
      <c r="H12" s="59"/>
      <c r="I12" s="185">
        <v>453</v>
      </c>
      <c r="J12" s="107"/>
      <c r="K12" s="107"/>
      <c r="L12" s="107"/>
      <c r="M12" s="107"/>
      <c r="N12" s="107"/>
      <c r="O12" s="107"/>
      <c r="P12" s="107"/>
      <c r="Q12" s="1"/>
    </row>
    <row r="13" spans="1:17" ht="20.25" customHeight="1" x14ac:dyDescent="0.25">
      <c r="A13" s="11" t="s">
        <v>74</v>
      </c>
      <c r="B13" s="11"/>
      <c r="C13" s="70">
        <f t="shared" si="0"/>
        <v>323</v>
      </c>
      <c r="D13" s="84"/>
      <c r="E13" s="58">
        <v>237</v>
      </c>
      <c r="F13" s="59"/>
      <c r="G13" s="185">
        <v>323</v>
      </c>
      <c r="H13" s="59"/>
      <c r="I13" s="185">
        <v>237</v>
      </c>
      <c r="J13" s="64"/>
      <c r="K13" s="64"/>
      <c r="L13" s="64"/>
      <c r="M13" s="107"/>
      <c r="N13" s="108"/>
      <c r="O13" s="107"/>
      <c r="P13" s="108"/>
      <c r="Q13" s="1"/>
    </row>
    <row r="14" spans="1:17" ht="20.25" customHeight="1" x14ac:dyDescent="0.25">
      <c r="A14" s="11" t="s">
        <v>75</v>
      </c>
      <c r="B14" s="11"/>
      <c r="C14" s="70">
        <f t="shared" si="0"/>
        <v>-13713</v>
      </c>
      <c r="D14" s="70"/>
      <c r="E14" s="70">
        <v>-27450</v>
      </c>
      <c r="F14" s="59"/>
      <c r="G14" s="58">
        <v>-13713</v>
      </c>
      <c r="H14" s="59"/>
      <c r="I14" s="58">
        <v>-27450</v>
      </c>
      <c r="J14" s="107"/>
      <c r="K14" s="107"/>
      <c r="L14" s="64"/>
      <c r="M14" s="107"/>
      <c r="N14" s="107"/>
      <c r="O14" s="107"/>
      <c r="P14" s="64"/>
      <c r="Q14" s="1"/>
    </row>
    <row r="15" spans="1:17" ht="20.25" customHeight="1" x14ac:dyDescent="0.25">
      <c r="A15" s="11" t="s">
        <v>148</v>
      </c>
      <c r="B15" s="11"/>
      <c r="C15" s="70">
        <f t="shared" si="0"/>
        <v>0</v>
      </c>
      <c r="D15" s="59"/>
      <c r="E15" s="70">
        <v>-16</v>
      </c>
      <c r="F15" s="59"/>
      <c r="G15" s="58">
        <v>0</v>
      </c>
      <c r="H15" s="59"/>
      <c r="I15" s="58">
        <v>-16</v>
      </c>
      <c r="J15" s="107"/>
      <c r="K15" s="107"/>
      <c r="L15" s="64"/>
      <c r="M15" s="107"/>
      <c r="N15" s="107"/>
      <c r="O15" s="107"/>
      <c r="P15" s="64"/>
      <c r="Q15" s="1"/>
    </row>
    <row r="16" spans="1:17" ht="20.25" customHeight="1" x14ac:dyDescent="0.25">
      <c r="A16" s="11" t="s">
        <v>84</v>
      </c>
      <c r="B16" s="225" t="s">
        <v>175</v>
      </c>
      <c r="C16" s="70">
        <f t="shared" si="0"/>
        <v>613</v>
      </c>
      <c r="D16" s="59"/>
      <c r="E16" s="59">
        <v>613</v>
      </c>
      <c r="F16" s="59"/>
      <c r="G16" s="58">
        <v>613</v>
      </c>
      <c r="H16" s="59"/>
      <c r="I16" s="58">
        <v>613</v>
      </c>
      <c r="J16" s="107"/>
      <c r="K16" s="107"/>
      <c r="L16" s="64"/>
      <c r="M16" s="107"/>
      <c r="N16" s="107"/>
      <c r="O16" s="107"/>
      <c r="P16" s="64"/>
      <c r="Q16" s="1"/>
    </row>
    <row r="17" spans="1:17" ht="20.25" customHeight="1" x14ac:dyDescent="0.25">
      <c r="A17" s="11" t="s">
        <v>85</v>
      </c>
      <c r="B17" s="11"/>
      <c r="C17" s="70">
        <f t="shared" si="0"/>
        <v>1538</v>
      </c>
      <c r="D17" s="59"/>
      <c r="E17" s="59">
        <v>770</v>
      </c>
      <c r="F17" s="59"/>
      <c r="G17" s="58">
        <v>1538</v>
      </c>
      <c r="H17" s="59"/>
      <c r="I17" s="58">
        <v>770</v>
      </c>
      <c r="J17" s="107"/>
      <c r="K17" s="107"/>
      <c r="L17" s="64"/>
      <c r="M17" s="107"/>
      <c r="N17" s="107"/>
      <c r="O17" s="107"/>
      <c r="P17" s="64"/>
      <c r="Q17" s="1"/>
    </row>
    <row r="18" spans="1:17" ht="20.25" customHeight="1" x14ac:dyDescent="0.25">
      <c r="A18" s="11" t="s">
        <v>162</v>
      </c>
      <c r="B18" s="11"/>
      <c r="C18" s="70">
        <f>G18</f>
        <v>6408</v>
      </c>
      <c r="D18" s="59"/>
      <c r="E18" s="84">
        <v>0</v>
      </c>
      <c r="F18" s="59"/>
      <c r="G18" s="58">
        <f>-'CF 8'!G23</f>
        <v>6408</v>
      </c>
      <c r="H18" s="59"/>
      <c r="I18" s="58">
        <v>0</v>
      </c>
      <c r="J18" s="107"/>
      <c r="K18" s="107"/>
      <c r="L18" s="64"/>
      <c r="M18" s="107"/>
      <c r="N18" s="107"/>
      <c r="O18" s="107"/>
      <c r="P18" s="64"/>
      <c r="Q18" s="1"/>
    </row>
    <row r="19" spans="1:17" ht="20.25" customHeight="1" x14ac:dyDescent="0.25">
      <c r="A19" s="6" t="s">
        <v>180</v>
      </c>
      <c r="B19" s="11"/>
      <c r="C19" s="19">
        <f>SUM(C11:C18)</f>
        <v>-893546</v>
      </c>
      <c r="D19" s="21"/>
      <c r="E19" s="19">
        <f>SUM(E11:E18)</f>
        <v>-25393</v>
      </c>
      <c r="F19" s="21"/>
      <c r="G19" s="19">
        <f>SUM(G11:G18)</f>
        <v>-893546</v>
      </c>
      <c r="H19" s="21"/>
      <c r="I19" s="19">
        <f>SUM(I11:I18)</f>
        <v>-25393</v>
      </c>
      <c r="J19" s="21"/>
      <c r="K19" s="21"/>
      <c r="L19" s="21"/>
      <c r="M19" s="21"/>
      <c r="N19" s="21"/>
      <c r="O19" s="21"/>
      <c r="P19" s="21"/>
      <c r="Q19" s="1"/>
    </row>
    <row r="20" spans="1:17" ht="11.25" customHeight="1" x14ac:dyDescent="0.25">
      <c r="A20" s="6"/>
      <c r="B20" s="1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1"/>
    </row>
    <row r="21" spans="1:17" ht="20.25" customHeight="1" x14ac:dyDescent="0.25">
      <c r="A21" s="8" t="s">
        <v>11</v>
      </c>
      <c r="B21" s="11"/>
      <c r="C21" s="70"/>
      <c r="D21" s="70"/>
      <c r="E21" s="70"/>
      <c r="F21" s="70"/>
      <c r="G21" s="70"/>
      <c r="H21" s="70"/>
      <c r="I21" s="70"/>
      <c r="J21" s="48"/>
      <c r="K21" s="48"/>
      <c r="L21" s="48"/>
      <c r="M21" s="48"/>
      <c r="N21" s="48"/>
      <c r="O21" s="48"/>
      <c r="P21" s="48"/>
      <c r="Q21" s="1"/>
    </row>
    <row r="22" spans="1:17" ht="20.25" customHeight="1" x14ac:dyDescent="0.25">
      <c r="A22" s="11" t="s">
        <v>174</v>
      </c>
      <c r="B22" s="11"/>
      <c r="C22" s="70">
        <f>G22</f>
        <v>1534000</v>
      </c>
      <c r="D22" s="70"/>
      <c r="E22" s="70">
        <v>150000</v>
      </c>
      <c r="F22" s="70"/>
      <c r="G22" s="70">
        <v>1534000</v>
      </c>
      <c r="H22" s="70"/>
      <c r="I22" s="70">
        <v>150000</v>
      </c>
      <c r="J22" s="48"/>
      <c r="K22" s="48"/>
      <c r="L22" s="48"/>
      <c r="M22" s="48"/>
      <c r="N22" s="48"/>
      <c r="O22" s="48"/>
      <c r="P22" s="48"/>
      <c r="Q22" s="1"/>
    </row>
    <row r="23" spans="1:17" ht="20.25" customHeight="1" x14ac:dyDescent="0.25">
      <c r="A23" s="11" t="s">
        <v>172</v>
      </c>
      <c r="C23" s="70">
        <f t="shared" ref="C23:C24" si="1">G23</f>
        <v>-915000</v>
      </c>
      <c r="D23" s="49"/>
      <c r="E23" s="49">
        <v>-300000</v>
      </c>
      <c r="F23" s="49"/>
      <c r="G23" s="49">
        <v>-915000</v>
      </c>
      <c r="H23" s="49"/>
      <c r="I23" s="49">
        <v>-300000</v>
      </c>
      <c r="J23" s="49"/>
      <c r="K23" s="49"/>
      <c r="L23" s="49"/>
      <c r="M23" s="49"/>
      <c r="N23" s="49"/>
      <c r="O23" s="49"/>
      <c r="P23" s="49"/>
      <c r="Q23" s="1"/>
    </row>
    <row r="24" spans="1:17" ht="20.25" customHeight="1" x14ac:dyDescent="0.25">
      <c r="A24" s="11" t="s">
        <v>89</v>
      </c>
      <c r="B24" s="11"/>
      <c r="C24" s="70">
        <f t="shared" si="1"/>
        <v>-609</v>
      </c>
      <c r="D24" s="239"/>
      <c r="E24" s="49">
        <v>-404</v>
      </c>
      <c r="F24" s="239"/>
      <c r="G24" s="58">
        <f>-'CF 8'!G14</f>
        <v>-609</v>
      </c>
      <c r="H24" s="239"/>
      <c r="I24" s="58">
        <v>-404</v>
      </c>
      <c r="J24" s="48"/>
      <c r="K24" s="48"/>
      <c r="L24" s="48"/>
      <c r="M24" s="48"/>
      <c r="N24" s="48"/>
      <c r="O24" s="48"/>
      <c r="P24" s="48"/>
      <c r="Q24" s="1"/>
    </row>
    <row r="25" spans="1:17" ht="20.25" customHeight="1" x14ac:dyDescent="0.25">
      <c r="A25" s="6" t="s">
        <v>181</v>
      </c>
      <c r="B25" s="11"/>
      <c r="C25" s="19">
        <f>SUM(C22:C24)</f>
        <v>618391</v>
      </c>
      <c r="D25" s="61"/>
      <c r="E25" s="19">
        <f>SUM(E22:E24)</f>
        <v>-150404</v>
      </c>
      <c r="F25" s="61"/>
      <c r="G25" s="19">
        <f>SUM(G22:G24)</f>
        <v>618391</v>
      </c>
      <c r="H25" s="61"/>
      <c r="I25" s="19">
        <f>SUM(I22:I24)</f>
        <v>-150404</v>
      </c>
      <c r="J25" s="21"/>
      <c r="K25" s="21"/>
      <c r="L25" s="21"/>
      <c r="M25" s="21"/>
      <c r="N25" s="21"/>
      <c r="O25" s="21"/>
      <c r="P25" s="21"/>
      <c r="Q25" s="1"/>
    </row>
    <row r="26" spans="1:17" ht="11.25" customHeight="1" x14ac:dyDescent="0.25">
      <c r="A26" s="6"/>
      <c r="B26" s="1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1"/>
    </row>
    <row r="27" spans="1:17" ht="20.25" customHeight="1" x14ac:dyDescent="0.25">
      <c r="A27" s="6" t="s">
        <v>133</v>
      </c>
      <c r="B27" s="11"/>
      <c r="C27" s="61">
        <f>SUM('CF 8'!C34,C19,C25)</f>
        <v>-4012</v>
      </c>
      <c r="D27" s="61"/>
      <c r="E27" s="61">
        <f>SUM('CF 8'!E34,E19,E25)</f>
        <v>20824</v>
      </c>
      <c r="F27" s="61"/>
      <c r="G27" s="61">
        <f>SUM('CF 8'!G34,G19,G25)</f>
        <v>-4012</v>
      </c>
      <c r="H27" s="61"/>
      <c r="I27" s="61">
        <f>SUM('CF 8'!I34,I19,I25)</f>
        <v>20824</v>
      </c>
      <c r="J27" s="21"/>
      <c r="K27" s="21"/>
      <c r="L27" s="21"/>
      <c r="M27" s="21"/>
      <c r="N27" s="21"/>
      <c r="O27" s="21"/>
      <c r="P27" s="21"/>
      <c r="Q27" s="1"/>
    </row>
    <row r="28" spans="1:17" ht="20.25" customHeight="1" x14ac:dyDescent="0.25">
      <c r="A28" s="5" t="s">
        <v>108</v>
      </c>
      <c r="B28" s="11"/>
      <c r="C28" s="80">
        <f>'BS 2-3'!F11</f>
        <v>10765</v>
      </c>
      <c r="D28" s="70"/>
      <c r="E28" s="80">
        <v>209934</v>
      </c>
      <c r="F28" s="70"/>
      <c r="G28" s="80">
        <f>'BS 2-3'!J11</f>
        <v>10765</v>
      </c>
      <c r="H28" s="70"/>
      <c r="I28" s="33">
        <v>209934</v>
      </c>
      <c r="J28" s="48"/>
      <c r="K28" s="48"/>
      <c r="L28" s="48"/>
      <c r="M28" s="48"/>
      <c r="N28" s="48"/>
      <c r="O28" s="48"/>
      <c r="P28" s="48"/>
      <c r="Q28" s="1"/>
    </row>
    <row r="29" spans="1:17" ht="20.25" customHeight="1" thickBot="1" x14ac:dyDescent="0.3">
      <c r="A29" s="6" t="s">
        <v>170</v>
      </c>
      <c r="B29" s="11"/>
      <c r="C29" s="62">
        <f>SUM(C27:C28)</f>
        <v>6753</v>
      </c>
      <c r="D29" s="61"/>
      <c r="E29" s="62">
        <f>SUM(E27:E28)</f>
        <v>230758</v>
      </c>
      <c r="F29" s="61"/>
      <c r="G29" s="62">
        <f>SUM(G27:G28)</f>
        <v>6753</v>
      </c>
      <c r="H29" s="61"/>
      <c r="I29" s="62">
        <f>SUM(I27:I28)</f>
        <v>230758</v>
      </c>
      <c r="J29" s="21"/>
      <c r="K29" s="21"/>
      <c r="L29" s="21"/>
      <c r="M29" s="21"/>
      <c r="N29" s="21"/>
      <c r="O29" s="21"/>
      <c r="P29" s="21"/>
      <c r="Q29" s="1"/>
    </row>
    <row r="30" spans="1:17" ht="12" customHeight="1" thickTop="1" x14ac:dyDescent="0.25">
      <c r="Q30" s="1"/>
    </row>
    <row r="31" spans="1:17" ht="20.25" customHeight="1" x14ac:dyDescent="0.25">
      <c r="Q31" s="1"/>
    </row>
    <row r="32" spans="1:17" ht="20.25" customHeight="1" x14ac:dyDescent="0.25">
      <c r="C32" s="56">
        <f>C29-'BS 2-3'!D11</f>
        <v>0</v>
      </c>
      <c r="D32" s="56">
        <f>D29-'BS 2-3'!E11</f>
        <v>0</v>
      </c>
      <c r="G32" s="56">
        <f>G29-'BS 2-3'!H11</f>
        <v>0</v>
      </c>
      <c r="H32" s="56">
        <f>H29-'BS 2-3'!I11</f>
        <v>0</v>
      </c>
    </row>
  </sheetData>
  <mergeCells count="16">
    <mergeCell ref="C9:I9"/>
    <mergeCell ref="J9:P9"/>
    <mergeCell ref="C6:E6"/>
    <mergeCell ref="G6:I6"/>
    <mergeCell ref="J6:L6"/>
    <mergeCell ref="N6:P6"/>
    <mergeCell ref="C7:E7"/>
    <mergeCell ref="G7:I7"/>
    <mergeCell ref="C4:E4"/>
    <mergeCell ref="G4:I4"/>
    <mergeCell ref="J4:L4"/>
    <mergeCell ref="N4:P4"/>
    <mergeCell ref="C5:E5"/>
    <mergeCell ref="G5:I5"/>
    <mergeCell ref="J5:L5"/>
    <mergeCell ref="N5:P5"/>
  </mergeCells>
  <pageMargins left="0.7" right="0.45" top="0.48" bottom="0.5" header="0.5" footer="0.5"/>
  <pageSetup paperSize="9" scale="74" firstPageNumber="9" fitToWidth="0" fitToHeight="0" orientation="portrait" useFirstPageNumber="1" r:id="rId1"/>
  <headerFooter alignWithMargins="0">
    <oddFooter xml:space="preserve">&amp;LThe accompanying notes form an integral part of the interim financial statements. 
&amp;C
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870F73-418E-42F4-99D9-A568D39B4B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60D67E-8A5E-4B46-A866-042CAFC46A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BS 2-3</vt:lpstr>
      <vt:lpstr>PL 5</vt:lpstr>
      <vt:lpstr>OCI 6</vt:lpstr>
      <vt:lpstr>PL 3M</vt:lpstr>
      <vt:lpstr>Equity 6</vt:lpstr>
      <vt:lpstr>Equity 7</vt:lpstr>
      <vt:lpstr>CF 8</vt:lpstr>
      <vt:lpstr>CF 9</vt:lpstr>
      <vt:lpstr>'BS 2-3'!Print_Area</vt:lpstr>
      <vt:lpstr>'CF 8'!Print_Area</vt:lpstr>
      <vt:lpstr>'CF 9'!Print_Area</vt:lpstr>
      <vt:lpstr>'Equity 6'!Print_Area</vt:lpstr>
      <vt:lpstr>'Equity 7'!Print_Area</vt:lpstr>
      <vt:lpstr>'OCI 6'!Print_Area</vt:lpstr>
      <vt:lpstr>'PL 3M'!Print_Area</vt:lpstr>
      <vt:lpstr>'PL 5'!Print_Area</vt:lpstr>
      <vt:lpstr>'CF 8'!Print_Titles</vt:lpstr>
      <vt:lpstr>'CF 9'!Print_Titles</vt:lpstr>
      <vt:lpstr>'OCI 6'!Print_Titles</vt:lpstr>
      <vt:lpstr>'PL 5'!Print_Titles</vt:lpstr>
      <vt:lpstr>'BS 2-3'!Title2nd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Ukrit, Techanusorn</cp:lastModifiedBy>
  <cp:lastPrinted>2024-08-13T07:50:47Z</cp:lastPrinted>
  <dcterms:created xsi:type="dcterms:W3CDTF">2005-02-20T11:53:21Z</dcterms:created>
  <dcterms:modified xsi:type="dcterms:W3CDTF">2024-08-13T07:52:53Z</dcterms:modified>
</cp:coreProperties>
</file>